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wojciak\Desktop\"/>
    </mc:Choice>
  </mc:AlternateContent>
  <bookViews>
    <workbookView xWindow="0" yWindow="0" windowWidth="28800" windowHeight="11835"/>
  </bookViews>
  <sheets>
    <sheet name="plan finansowy 2017" sheetId="1" r:id="rId1"/>
  </sheets>
  <definedNames>
    <definedName name="Excel_BuiltIn_Print_Area_1">'plan finansowy 2017'!$1:$1048576</definedName>
    <definedName name="_1Excel_BuiltIn_Print_Area_1_1">'plan finansowy 2017'!$1:$1048576</definedName>
    <definedName name="_xlnm.Print_Area" localSheetId="0">'plan finansowy 2017'!$A$1:$J$494</definedName>
    <definedName name="_xlnm.Print_Titles" localSheetId="0">'plan finansowy 2017'!$3:$5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9" i="1" l="1"/>
  <c r="J498" i="1"/>
  <c r="I498" i="1"/>
  <c r="G498" i="1"/>
  <c r="F498" i="1"/>
  <c r="G497" i="1"/>
  <c r="F497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J486" i="1"/>
  <c r="I486" i="1"/>
  <c r="H486" i="1" s="1"/>
  <c r="G486" i="1"/>
  <c r="F486" i="1"/>
  <c r="E486" i="1" s="1"/>
  <c r="H485" i="1"/>
  <c r="E485" i="1"/>
  <c r="J484" i="1"/>
  <c r="I484" i="1"/>
  <c r="H484" i="1" s="1"/>
  <c r="G484" i="1"/>
  <c r="F484" i="1"/>
  <c r="E484" i="1" s="1"/>
  <c r="H483" i="1"/>
  <c r="E483" i="1"/>
  <c r="H482" i="1"/>
  <c r="E482" i="1"/>
  <c r="H481" i="1"/>
  <c r="E481" i="1"/>
  <c r="H480" i="1"/>
  <c r="E480" i="1"/>
  <c r="H479" i="1"/>
  <c r="E479" i="1"/>
  <c r="J478" i="1"/>
  <c r="J477" i="1" s="1"/>
  <c r="I478" i="1"/>
  <c r="H478" i="1" s="1"/>
  <c r="G478" i="1"/>
  <c r="F478" i="1"/>
  <c r="E478" i="1" s="1"/>
  <c r="G477" i="1"/>
  <c r="H476" i="1"/>
  <c r="E476" i="1"/>
  <c r="J475" i="1"/>
  <c r="I475" i="1"/>
  <c r="H475" i="1"/>
  <c r="G475" i="1"/>
  <c r="E475" i="1" s="1"/>
  <c r="F475" i="1"/>
  <c r="H474" i="1"/>
  <c r="E474" i="1"/>
  <c r="J473" i="1"/>
  <c r="I473" i="1"/>
  <c r="H473" i="1"/>
  <c r="G473" i="1"/>
  <c r="E473" i="1" s="1"/>
  <c r="F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J465" i="1"/>
  <c r="I465" i="1"/>
  <c r="H465" i="1"/>
  <c r="G465" i="1"/>
  <c r="G464" i="1" s="1"/>
  <c r="F465" i="1"/>
  <c r="E465" i="1" s="1"/>
  <c r="J464" i="1"/>
  <c r="I464" i="1"/>
  <c r="F464" i="1"/>
  <c r="E464" i="1" s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J448" i="1"/>
  <c r="I448" i="1"/>
  <c r="H448" i="1" s="1"/>
  <c r="G448" i="1"/>
  <c r="F448" i="1"/>
  <c r="E448" i="1" s="1"/>
  <c r="H447" i="1"/>
  <c r="E447" i="1"/>
  <c r="H446" i="1"/>
  <c r="E446" i="1"/>
  <c r="J445" i="1"/>
  <c r="I445" i="1"/>
  <c r="H445" i="1"/>
  <c r="G445" i="1"/>
  <c r="F445" i="1"/>
  <c r="E445" i="1" s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J437" i="1"/>
  <c r="I437" i="1"/>
  <c r="H437" i="1"/>
  <c r="G437" i="1"/>
  <c r="F437" i="1"/>
  <c r="E437" i="1" s="1"/>
  <c r="H436" i="1"/>
  <c r="E436" i="1"/>
  <c r="H435" i="1"/>
  <c r="E435" i="1"/>
  <c r="J434" i="1"/>
  <c r="I434" i="1"/>
  <c r="H434" i="1" s="1"/>
  <c r="G434" i="1"/>
  <c r="F434" i="1"/>
  <c r="E434" i="1" s="1"/>
  <c r="H433" i="1"/>
  <c r="E433" i="1"/>
  <c r="H432" i="1"/>
  <c r="E432" i="1"/>
  <c r="J431" i="1"/>
  <c r="I431" i="1"/>
  <c r="H431" i="1"/>
  <c r="G431" i="1"/>
  <c r="E431" i="1" s="1"/>
  <c r="F431" i="1"/>
  <c r="H430" i="1"/>
  <c r="E430" i="1"/>
  <c r="H429" i="1"/>
  <c r="E429" i="1"/>
  <c r="H428" i="1"/>
  <c r="E428" i="1"/>
  <c r="H427" i="1"/>
  <c r="E427" i="1"/>
  <c r="J426" i="1"/>
  <c r="I426" i="1"/>
  <c r="G426" i="1"/>
  <c r="F426" i="1"/>
  <c r="E426" i="1" s="1"/>
  <c r="H425" i="1"/>
  <c r="E425" i="1"/>
  <c r="J424" i="1"/>
  <c r="J406" i="1" s="1"/>
  <c r="I424" i="1"/>
  <c r="G424" i="1"/>
  <c r="F424" i="1"/>
  <c r="E424" i="1" s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J407" i="1"/>
  <c r="I407" i="1"/>
  <c r="H407" i="1"/>
  <c r="G407" i="1"/>
  <c r="G406" i="1" s="1"/>
  <c r="F407" i="1"/>
  <c r="E407" i="1" s="1"/>
  <c r="I406" i="1"/>
  <c r="H405" i="1"/>
  <c r="E405" i="1"/>
  <c r="J404" i="1"/>
  <c r="I404" i="1"/>
  <c r="G404" i="1"/>
  <c r="F404" i="1"/>
  <c r="E404" i="1" s="1"/>
  <c r="H403" i="1"/>
  <c r="E403" i="1"/>
  <c r="J402" i="1"/>
  <c r="I402" i="1"/>
  <c r="G402" i="1"/>
  <c r="F402" i="1"/>
  <c r="E402" i="1" s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J394" i="1"/>
  <c r="I394" i="1"/>
  <c r="G394" i="1"/>
  <c r="F394" i="1"/>
  <c r="E394" i="1" s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J382" i="1"/>
  <c r="J381" i="1" s="1"/>
  <c r="I382" i="1"/>
  <c r="G382" i="1"/>
  <c r="F382" i="1"/>
  <c r="G381" i="1"/>
  <c r="H380" i="1"/>
  <c r="E380" i="1"/>
  <c r="J379" i="1"/>
  <c r="I379" i="1"/>
  <c r="H379" i="1"/>
  <c r="G379" i="1"/>
  <c r="E379" i="1" s="1"/>
  <c r="F379" i="1"/>
  <c r="H378" i="1"/>
  <c r="E378" i="1"/>
  <c r="J377" i="1"/>
  <c r="I377" i="1"/>
  <c r="H377" i="1"/>
  <c r="G377" i="1"/>
  <c r="E377" i="1" s="1"/>
  <c r="F377" i="1"/>
  <c r="H376" i="1"/>
  <c r="E376" i="1"/>
  <c r="H375" i="1"/>
  <c r="E375" i="1"/>
  <c r="H374" i="1"/>
  <c r="E374" i="1"/>
  <c r="H373" i="1"/>
  <c r="E373" i="1"/>
  <c r="H372" i="1"/>
  <c r="E372" i="1"/>
  <c r="J371" i="1"/>
  <c r="I371" i="1"/>
  <c r="H371" i="1"/>
  <c r="G371" i="1"/>
  <c r="G370" i="1" s="1"/>
  <c r="F371" i="1"/>
  <c r="E371" i="1" s="1"/>
  <c r="J370" i="1"/>
  <c r="I370" i="1"/>
  <c r="H370" i="1" s="1"/>
  <c r="F370" i="1"/>
  <c r="E370" i="1" s="1"/>
  <c r="H369" i="1"/>
  <c r="E369" i="1"/>
  <c r="J368" i="1"/>
  <c r="J367" i="1" s="1"/>
  <c r="I368" i="1"/>
  <c r="G368" i="1"/>
  <c r="F368" i="1"/>
  <c r="G367" i="1"/>
  <c r="H366" i="1"/>
  <c r="E366" i="1"/>
  <c r="J365" i="1"/>
  <c r="I365" i="1"/>
  <c r="H365" i="1"/>
  <c r="G365" i="1"/>
  <c r="F365" i="1"/>
  <c r="E365" i="1" s="1"/>
  <c r="H364" i="1"/>
  <c r="E364" i="1"/>
  <c r="H363" i="1"/>
  <c r="E363" i="1"/>
  <c r="J362" i="1"/>
  <c r="I362" i="1"/>
  <c r="H362" i="1" s="1"/>
  <c r="G362" i="1"/>
  <c r="F362" i="1"/>
  <c r="E362" i="1" s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J351" i="1"/>
  <c r="I351" i="1"/>
  <c r="H351" i="1"/>
  <c r="G351" i="1"/>
  <c r="F351" i="1"/>
  <c r="E351" i="1" s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J332" i="1"/>
  <c r="I332" i="1"/>
  <c r="G332" i="1"/>
  <c r="F332" i="1"/>
  <c r="E332" i="1" s="1"/>
  <c r="H331" i="1"/>
  <c r="E331" i="1"/>
  <c r="H330" i="1"/>
  <c r="E330" i="1"/>
  <c r="J329" i="1"/>
  <c r="I329" i="1"/>
  <c r="H329" i="1"/>
  <c r="G329" i="1"/>
  <c r="E329" i="1" s="1"/>
  <c r="F329" i="1"/>
  <c r="H328" i="1"/>
  <c r="E328" i="1"/>
  <c r="J327" i="1"/>
  <c r="I327" i="1"/>
  <c r="H327" i="1"/>
  <c r="G327" i="1"/>
  <c r="E327" i="1" s="1"/>
  <c r="F327" i="1"/>
  <c r="H326" i="1"/>
  <c r="E326" i="1"/>
  <c r="H325" i="1"/>
  <c r="E325" i="1"/>
  <c r="J324" i="1"/>
  <c r="I324" i="1"/>
  <c r="G324" i="1"/>
  <c r="F324" i="1"/>
  <c r="E324" i="1" s="1"/>
  <c r="H323" i="1"/>
  <c r="E323" i="1"/>
  <c r="H322" i="1"/>
  <c r="E322" i="1"/>
  <c r="H321" i="1"/>
  <c r="E321" i="1"/>
  <c r="J320" i="1"/>
  <c r="J319" i="1" s="1"/>
  <c r="H319" i="1" s="1"/>
  <c r="I320" i="1"/>
  <c r="G320" i="1"/>
  <c r="F320" i="1"/>
  <c r="I319" i="1"/>
  <c r="G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J310" i="1"/>
  <c r="J304" i="1" s="1"/>
  <c r="I310" i="1"/>
  <c r="H310" i="1" s="1"/>
  <c r="G310" i="1"/>
  <c r="F310" i="1"/>
  <c r="E310" i="1" s="1"/>
  <c r="H309" i="1"/>
  <c r="E309" i="1"/>
  <c r="H308" i="1"/>
  <c r="E308" i="1"/>
  <c r="H307" i="1"/>
  <c r="E307" i="1"/>
  <c r="H306" i="1"/>
  <c r="E306" i="1"/>
  <c r="J305" i="1"/>
  <c r="I305" i="1"/>
  <c r="I304" i="1" s="1"/>
  <c r="H305" i="1"/>
  <c r="G305" i="1"/>
  <c r="F305" i="1"/>
  <c r="E305" i="1"/>
  <c r="G304" i="1"/>
  <c r="H303" i="1"/>
  <c r="E303" i="1"/>
  <c r="H302" i="1"/>
  <c r="E302" i="1"/>
  <c r="J301" i="1"/>
  <c r="I301" i="1"/>
  <c r="H301" i="1"/>
  <c r="G301" i="1"/>
  <c r="F301" i="1"/>
  <c r="E301" i="1"/>
  <c r="H300" i="1"/>
  <c r="E300" i="1"/>
  <c r="J299" i="1"/>
  <c r="I299" i="1"/>
  <c r="H299" i="1"/>
  <c r="G299" i="1"/>
  <c r="F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J292" i="1"/>
  <c r="I292" i="1"/>
  <c r="G292" i="1"/>
  <c r="F292" i="1"/>
  <c r="E292" i="1" s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J272" i="1"/>
  <c r="I272" i="1"/>
  <c r="G272" i="1"/>
  <c r="F272" i="1"/>
  <c r="E272" i="1" s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J256" i="1"/>
  <c r="I256" i="1"/>
  <c r="G256" i="1"/>
  <c r="F256" i="1"/>
  <c r="E256" i="1" s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J232" i="1"/>
  <c r="I232" i="1"/>
  <c r="G232" i="1"/>
  <c r="F232" i="1"/>
  <c r="E232" i="1" s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J224" i="1"/>
  <c r="I224" i="1"/>
  <c r="G224" i="1"/>
  <c r="F224" i="1"/>
  <c r="E224" i="1" s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J204" i="1"/>
  <c r="J203" i="1" s="1"/>
  <c r="I204" i="1"/>
  <c r="G204" i="1"/>
  <c r="F204" i="1"/>
  <c r="G203" i="1"/>
  <c r="H202" i="1"/>
  <c r="E202" i="1"/>
  <c r="H201" i="1"/>
  <c r="G201" i="1"/>
  <c r="F201" i="1"/>
  <c r="E201" i="1" s="1"/>
  <c r="H200" i="1"/>
  <c r="E200" i="1"/>
  <c r="H199" i="1"/>
  <c r="E199" i="1"/>
  <c r="J198" i="1"/>
  <c r="I198" i="1"/>
  <c r="H198" i="1"/>
  <c r="G198" i="1"/>
  <c r="E198" i="1" s="1"/>
  <c r="F198" i="1"/>
  <c r="H197" i="1"/>
  <c r="E197" i="1"/>
  <c r="J196" i="1"/>
  <c r="I196" i="1"/>
  <c r="H196" i="1"/>
  <c r="G196" i="1"/>
  <c r="E196" i="1" s="1"/>
  <c r="F196" i="1"/>
  <c r="H195" i="1"/>
  <c r="E195" i="1"/>
  <c r="J194" i="1"/>
  <c r="I194" i="1"/>
  <c r="H194" i="1"/>
  <c r="G194" i="1"/>
  <c r="E194" i="1" s="1"/>
  <c r="F194" i="1"/>
  <c r="H193" i="1"/>
  <c r="E193" i="1"/>
  <c r="J192" i="1"/>
  <c r="I192" i="1"/>
  <c r="H192" i="1"/>
  <c r="G192" i="1"/>
  <c r="E192" i="1" s="1"/>
  <c r="F192" i="1"/>
  <c r="H191" i="1"/>
  <c r="E191" i="1"/>
  <c r="J190" i="1"/>
  <c r="I190" i="1"/>
  <c r="H190" i="1"/>
  <c r="G190" i="1"/>
  <c r="E190" i="1" s="1"/>
  <c r="F190" i="1"/>
  <c r="J189" i="1"/>
  <c r="I189" i="1"/>
  <c r="F189" i="1"/>
  <c r="H188" i="1"/>
  <c r="E188" i="1"/>
  <c r="J187" i="1"/>
  <c r="I187" i="1"/>
  <c r="I186" i="1" s="1"/>
  <c r="G187" i="1"/>
  <c r="F187" i="1"/>
  <c r="G186" i="1"/>
  <c r="H185" i="1"/>
  <c r="E185" i="1"/>
  <c r="J184" i="1"/>
  <c r="I184" i="1"/>
  <c r="H184" i="1"/>
  <c r="G184" i="1"/>
  <c r="F184" i="1"/>
  <c r="E184" i="1" s="1"/>
  <c r="H183" i="1"/>
  <c r="E183" i="1"/>
  <c r="H182" i="1"/>
  <c r="E182" i="1"/>
  <c r="J181" i="1"/>
  <c r="H181" i="1" s="1"/>
  <c r="I181" i="1"/>
  <c r="G181" i="1"/>
  <c r="F181" i="1"/>
  <c r="E181" i="1" s="1"/>
  <c r="H180" i="1"/>
  <c r="E180" i="1"/>
  <c r="H179" i="1"/>
  <c r="E179" i="1"/>
  <c r="H178" i="1"/>
  <c r="E178" i="1"/>
  <c r="H177" i="1"/>
  <c r="E177" i="1"/>
  <c r="H176" i="1"/>
  <c r="E176" i="1"/>
  <c r="J175" i="1"/>
  <c r="H175" i="1" s="1"/>
  <c r="I175" i="1"/>
  <c r="G175" i="1"/>
  <c r="F175" i="1"/>
  <c r="E175" i="1" s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J165" i="1"/>
  <c r="H165" i="1" s="1"/>
  <c r="I165" i="1"/>
  <c r="G165" i="1"/>
  <c r="F165" i="1"/>
  <c r="E165" i="1" s="1"/>
  <c r="H164" i="1"/>
  <c r="E164" i="1"/>
  <c r="H163" i="1"/>
  <c r="E163" i="1"/>
  <c r="H162" i="1"/>
  <c r="E162" i="1"/>
  <c r="H161" i="1"/>
  <c r="E161" i="1"/>
  <c r="H160" i="1"/>
  <c r="E160" i="1"/>
  <c r="H159" i="1"/>
  <c r="E159" i="1"/>
  <c r="J158" i="1"/>
  <c r="I158" i="1"/>
  <c r="H158" i="1"/>
  <c r="G158" i="1"/>
  <c r="F158" i="1"/>
  <c r="E158" i="1" s="1"/>
  <c r="H157" i="1"/>
  <c r="E157" i="1"/>
  <c r="J156" i="1"/>
  <c r="I156" i="1"/>
  <c r="H156" i="1"/>
  <c r="G156" i="1"/>
  <c r="G155" i="1" s="1"/>
  <c r="F156" i="1"/>
  <c r="E156" i="1" s="1"/>
  <c r="I155" i="1"/>
  <c r="F155" i="1"/>
  <c r="E155" i="1" s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J142" i="1"/>
  <c r="I142" i="1"/>
  <c r="H142" i="1"/>
  <c r="G142" i="1"/>
  <c r="F142" i="1"/>
  <c r="E142" i="1" s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J124" i="1"/>
  <c r="I124" i="1"/>
  <c r="H124" i="1"/>
  <c r="G124" i="1"/>
  <c r="F124" i="1"/>
  <c r="E124" i="1" s="1"/>
  <c r="H123" i="1"/>
  <c r="E123" i="1"/>
  <c r="J122" i="1"/>
  <c r="I122" i="1"/>
  <c r="H122" i="1"/>
  <c r="G122" i="1"/>
  <c r="F122" i="1"/>
  <c r="E122" i="1" s="1"/>
  <c r="H121" i="1"/>
  <c r="E121" i="1"/>
  <c r="H120" i="1"/>
  <c r="E120" i="1"/>
  <c r="J119" i="1"/>
  <c r="I119" i="1"/>
  <c r="G119" i="1"/>
  <c r="F119" i="1"/>
  <c r="I118" i="1"/>
  <c r="G118" i="1"/>
  <c r="H117" i="1"/>
  <c r="E117" i="1"/>
  <c r="H116" i="1"/>
  <c r="E116" i="1"/>
  <c r="H115" i="1"/>
  <c r="E115" i="1"/>
  <c r="H114" i="1"/>
  <c r="E114" i="1"/>
  <c r="J113" i="1"/>
  <c r="I113" i="1"/>
  <c r="G113" i="1"/>
  <c r="F113" i="1"/>
  <c r="I112" i="1"/>
  <c r="G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J104" i="1"/>
  <c r="I104" i="1"/>
  <c r="H104" i="1"/>
  <c r="G104" i="1"/>
  <c r="F104" i="1"/>
  <c r="E104" i="1" s="1"/>
  <c r="H103" i="1"/>
  <c r="E103" i="1"/>
  <c r="H102" i="1"/>
  <c r="E102" i="1"/>
  <c r="H101" i="1"/>
  <c r="E101" i="1"/>
  <c r="H100" i="1"/>
  <c r="E100" i="1"/>
  <c r="H99" i="1"/>
  <c r="E99" i="1"/>
  <c r="J98" i="1"/>
  <c r="I98" i="1"/>
  <c r="H98" i="1"/>
  <c r="G98" i="1"/>
  <c r="F98" i="1"/>
  <c r="E98" i="1" s="1"/>
  <c r="H97" i="1"/>
  <c r="E97" i="1"/>
  <c r="H96" i="1"/>
  <c r="E96" i="1"/>
  <c r="H95" i="1"/>
  <c r="E95" i="1"/>
  <c r="H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J74" i="1"/>
  <c r="I74" i="1"/>
  <c r="H74" i="1" s="1"/>
  <c r="G74" i="1"/>
  <c r="E74" i="1" s="1"/>
  <c r="F74" i="1"/>
  <c r="H73" i="1"/>
  <c r="E73" i="1"/>
  <c r="H72" i="1"/>
  <c r="E72" i="1"/>
  <c r="H71" i="1"/>
  <c r="E71" i="1"/>
  <c r="H70" i="1"/>
  <c r="E70" i="1"/>
  <c r="J69" i="1"/>
  <c r="I69" i="1"/>
  <c r="G69" i="1"/>
  <c r="G61" i="1" s="1"/>
  <c r="F69" i="1"/>
  <c r="E69" i="1"/>
  <c r="H68" i="1"/>
  <c r="E68" i="1"/>
  <c r="H67" i="1"/>
  <c r="E67" i="1"/>
  <c r="H66" i="1"/>
  <c r="H65" i="1"/>
  <c r="E65" i="1"/>
  <c r="H64" i="1"/>
  <c r="E64" i="1"/>
  <c r="H63" i="1"/>
  <c r="E63" i="1"/>
  <c r="J62" i="1"/>
  <c r="I62" i="1"/>
  <c r="G62" i="1"/>
  <c r="F62" i="1"/>
  <c r="H60" i="1"/>
  <c r="E60" i="1"/>
  <c r="J59" i="1"/>
  <c r="I59" i="1"/>
  <c r="H59" i="1"/>
  <c r="G59" i="1"/>
  <c r="F59" i="1"/>
  <c r="E59" i="1" s="1"/>
  <c r="H58" i="1"/>
  <c r="E58" i="1"/>
  <c r="H57" i="1"/>
  <c r="E57" i="1"/>
  <c r="H56" i="1"/>
  <c r="E56" i="1"/>
  <c r="H55" i="1"/>
  <c r="E55" i="1"/>
  <c r="H54" i="1"/>
  <c r="E54" i="1"/>
  <c r="H53" i="1"/>
  <c r="E53" i="1"/>
  <c r="J52" i="1"/>
  <c r="H52" i="1" s="1"/>
  <c r="I52" i="1"/>
  <c r="G52" i="1"/>
  <c r="F52" i="1"/>
  <c r="E52" i="1" s="1"/>
  <c r="H51" i="1"/>
  <c r="E51" i="1"/>
  <c r="J50" i="1"/>
  <c r="H50" i="1" s="1"/>
  <c r="I50" i="1"/>
  <c r="G50" i="1"/>
  <c r="F50" i="1"/>
  <c r="E50" i="1" s="1"/>
  <c r="H49" i="1"/>
  <c r="E49" i="1"/>
  <c r="J48" i="1"/>
  <c r="H48" i="1" s="1"/>
  <c r="I48" i="1"/>
  <c r="G48" i="1"/>
  <c r="F48" i="1"/>
  <c r="H47" i="1"/>
  <c r="E47" i="1"/>
  <c r="J46" i="1"/>
  <c r="I46" i="1"/>
  <c r="G46" i="1"/>
  <c r="F46" i="1"/>
  <c r="E46" i="1" s="1"/>
  <c r="I45" i="1"/>
  <c r="G45" i="1"/>
  <c r="H44" i="1"/>
  <c r="E44" i="1"/>
  <c r="H43" i="1"/>
  <c r="E43" i="1"/>
  <c r="H42" i="1"/>
  <c r="E42" i="1"/>
  <c r="H41" i="1"/>
  <c r="E41" i="1"/>
  <c r="H40" i="1"/>
  <c r="E40" i="1"/>
  <c r="J39" i="1"/>
  <c r="I39" i="1"/>
  <c r="H39" i="1"/>
  <c r="G39" i="1"/>
  <c r="F39" i="1"/>
  <c r="E39" i="1" s="1"/>
  <c r="H38" i="1"/>
  <c r="E38" i="1"/>
  <c r="J37" i="1"/>
  <c r="I37" i="1"/>
  <c r="I36" i="1" s="1"/>
  <c r="H37" i="1"/>
  <c r="G37" i="1"/>
  <c r="F37" i="1"/>
  <c r="E37" i="1" s="1"/>
  <c r="J36" i="1"/>
  <c r="G36" i="1"/>
  <c r="F36" i="1"/>
  <c r="E36" i="1" s="1"/>
  <c r="H35" i="1"/>
  <c r="E35" i="1"/>
  <c r="H34" i="1"/>
  <c r="E34" i="1"/>
  <c r="H33" i="1"/>
  <c r="E33" i="1"/>
  <c r="H32" i="1"/>
  <c r="E32" i="1"/>
  <c r="H31" i="1"/>
  <c r="E31" i="1"/>
  <c r="J30" i="1"/>
  <c r="H30" i="1" s="1"/>
  <c r="I30" i="1"/>
  <c r="G30" i="1"/>
  <c r="F30" i="1"/>
  <c r="E30" i="1" s="1"/>
  <c r="H29" i="1"/>
  <c r="E29" i="1"/>
  <c r="J28" i="1"/>
  <c r="I28" i="1"/>
  <c r="G28" i="1"/>
  <c r="F28" i="1"/>
  <c r="I27" i="1"/>
  <c r="G27" i="1"/>
  <c r="H26" i="1"/>
  <c r="E26" i="1"/>
  <c r="H25" i="1"/>
  <c r="E25" i="1"/>
  <c r="H24" i="1"/>
  <c r="E24" i="1"/>
  <c r="J23" i="1"/>
  <c r="I23" i="1"/>
  <c r="H23" i="1"/>
  <c r="G23" i="1"/>
  <c r="F23" i="1"/>
  <c r="E23" i="1" s="1"/>
  <c r="H22" i="1"/>
  <c r="E22" i="1"/>
  <c r="H21" i="1"/>
  <c r="E21" i="1"/>
  <c r="H20" i="1"/>
  <c r="E20" i="1"/>
  <c r="H19" i="1"/>
  <c r="E19" i="1"/>
  <c r="J18" i="1"/>
  <c r="I18" i="1"/>
  <c r="G18" i="1"/>
  <c r="F18" i="1"/>
  <c r="I17" i="1"/>
  <c r="G17" i="1"/>
  <c r="H16" i="1"/>
  <c r="E16" i="1"/>
  <c r="J15" i="1"/>
  <c r="J14" i="1" s="1"/>
  <c r="H14" i="1" s="1"/>
  <c r="I15" i="1"/>
  <c r="H15" i="1"/>
  <c r="G15" i="1"/>
  <c r="F15" i="1"/>
  <c r="E15" i="1" s="1"/>
  <c r="I14" i="1"/>
  <c r="G14" i="1"/>
  <c r="H13" i="1"/>
  <c r="E13" i="1"/>
  <c r="J12" i="1"/>
  <c r="I12" i="1"/>
  <c r="H12" i="1"/>
  <c r="G12" i="1"/>
  <c r="F12" i="1"/>
  <c r="E12" i="1" s="1"/>
  <c r="H11" i="1"/>
  <c r="E11" i="1"/>
  <c r="H10" i="1"/>
  <c r="E10" i="1"/>
  <c r="H9" i="1"/>
  <c r="E9" i="1"/>
  <c r="H8" i="1"/>
  <c r="E8" i="1"/>
  <c r="J7" i="1"/>
  <c r="H7" i="1" s="1"/>
  <c r="I7" i="1"/>
  <c r="G7" i="1"/>
  <c r="F7" i="1"/>
  <c r="E7" i="1" s="1"/>
  <c r="J6" i="1"/>
  <c r="I6" i="1"/>
  <c r="G6" i="1"/>
  <c r="F6" i="1"/>
  <c r="E48" i="1" l="1"/>
  <c r="F45" i="1"/>
  <c r="E45" i="1" s="1"/>
  <c r="E62" i="1"/>
  <c r="F61" i="1"/>
  <c r="E61" i="1" s="1"/>
  <c r="F14" i="1"/>
  <c r="E14" i="1" s="1"/>
  <c r="H28" i="1"/>
  <c r="J27" i="1"/>
  <c r="H27" i="1" s="1"/>
  <c r="H46" i="1"/>
  <c r="J45" i="1"/>
  <c r="H45" i="1" s="1"/>
  <c r="H113" i="1"/>
  <c r="J112" i="1"/>
  <c r="H112" i="1" s="1"/>
  <c r="E119" i="1"/>
  <c r="F118" i="1"/>
  <c r="E118" i="1" s="1"/>
  <c r="E204" i="1"/>
  <c r="F203" i="1"/>
  <c r="E203" i="1" s="1"/>
  <c r="H224" i="1"/>
  <c r="H256" i="1"/>
  <c r="H292" i="1"/>
  <c r="F304" i="1"/>
  <c r="E304" i="1" s="1"/>
  <c r="E320" i="1"/>
  <c r="F319" i="1"/>
  <c r="E319" i="1" s="1"/>
  <c r="H324" i="1"/>
  <c r="H332" i="1"/>
  <c r="E368" i="1"/>
  <c r="F367" i="1"/>
  <c r="E367" i="1" s="1"/>
  <c r="E382" i="1"/>
  <c r="F381" i="1"/>
  <c r="E381" i="1" s="1"/>
  <c r="H394" i="1"/>
  <c r="H404" i="1"/>
  <c r="F406" i="1"/>
  <c r="E406" i="1" s="1"/>
  <c r="H426" i="1"/>
  <c r="H36" i="1"/>
  <c r="H304" i="1"/>
  <c r="H6" i="1"/>
  <c r="E28" i="1"/>
  <c r="F27" i="1"/>
  <c r="E27" i="1" s="1"/>
  <c r="H69" i="1"/>
  <c r="I61" i="1"/>
  <c r="E113" i="1"/>
  <c r="F112" i="1"/>
  <c r="E112" i="1" s="1"/>
  <c r="J155" i="1"/>
  <c r="H155" i="1" s="1"/>
  <c r="H406" i="1"/>
  <c r="E6" i="1"/>
  <c r="F494" i="1"/>
  <c r="E18" i="1"/>
  <c r="F17" i="1"/>
  <c r="E17" i="1" s="1"/>
  <c r="H119" i="1"/>
  <c r="J118" i="1"/>
  <c r="H118" i="1" s="1"/>
  <c r="E187" i="1"/>
  <c r="F186" i="1"/>
  <c r="E186" i="1" s="1"/>
  <c r="H18" i="1"/>
  <c r="J17" i="1"/>
  <c r="H17" i="1" s="1"/>
  <c r="H62" i="1"/>
  <c r="J61" i="1"/>
  <c r="H187" i="1"/>
  <c r="J186" i="1"/>
  <c r="H186" i="1" s="1"/>
  <c r="H189" i="1"/>
  <c r="H204" i="1"/>
  <c r="H232" i="1"/>
  <c r="H272" i="1"/>
  <c r="H320" i="1"/>
  <c r="H368" i="1"/>
  <c r="H382" i="1"/>
  <c r="H402" i="1"/>
  <c r="H424" i="1"/>
  <c r="H464" i="1"/>
  <c r="G189" i="1"/>
  <c r="E189" i="1" s="1"/>
  <c r="I203" i="1"/>
  <c r="H203" i="1" s="1"/>
  <c r="I367" i="1"/>
  <c r="H367" i="1" s="1"/>
  <c r="I381" i="1"/>
  <c r="H381" i="1" s="1"/>
  <c r="I477" i="1"/>
  <c r="H477" i="1" s="1"/>
  <c r="F477" i="1"/>
  <c r="E477" i="1" s="1"/>
  <c r="I494" i="1" l="1"/>
  <c r="J494" i="1"/>
  <c r="G494" i="1"/>
  <c r="E494" i="1" s="1"/>
  <c r="H61" i="1"/>
  <c r="H494" i="1" l="1"/>
  <c r="E496" i="1" s="1"/>
</calcChain>
</file>

<file path=xl/sharedStrings.xml><?xml version="1.0" encoding="utf-8"?>
<sst xmlns="http://schemas.openxmlformats.org/spreadsheetml/2006/main" count="582" uniqueCount="306">
  <si>
    <t>P L A N   F I N A N S O W Y  budżetu gminy Płoty na 2017 r.</t>
  </si>
  <si>
    <t>w gr</t>
  </si>
  <si>
    <t>Dział</t>
  </si>
  <si>
    <t>Rozdział</t>
  </si>
  <si>
    <t>§</t>
  </si>
  <si>
    <t>Nazwa</t>
  </si>
  <si>
    <t>Dochody</t>
  </si>
  <si>
    <t>Wydatki</t>
  </si>
  <si>
    <t>Ogółem</t>
  </si>
  <si>
    <t>Własne</t>
  </si>
  <si>
    <t>Zlecone</t>
  </si>
  <si>
    <t>010</t>
  </si>
  <si>
    <t>Rolnictwo i łowiectwo</t>
  </si>
  <si>
    <t>01010</t>
  </si>
  <si>
    <t>Infrastruktura wodociągowa i sanitacyjna wsi</t>
  </si>
  <si>
    <t>wyd.inw.j.b. [sieć wodociągowa Gostyń]</t>
  </si>
  <si>
    <t>wyd.inw.j.b. [oczyszczalnia mech-biol Wyszobór]</t>
  </si>
  <si>
    <t>dotacje celowe w ramach pr. finans. z udziałem śr. eu. oraz środków, o których mowa w art. 5 ust. 1 pkt 3 (…) [PROW - oczyszczalnia mech-biol Wyszobór]</t>
  </si>
  <si>
    <t>01030</t>
  </si>
  <si>
    <t>Izby Rolnicze</t>
  </si>
  <si>
    <t>wpł.gm.na rzecz izb roln.w wys.2% uz.wpł.z pod.rol.</t>
  </si>
  <si>
    <t>Wytwarzanie i zaopatrywanie w energię elektryczną, gaz i wodę</t>
  </si>
  <si>
    <t>Dostarczanie wody</t>
  </si>
  <si>
    <t>zakup usług pozostałych</t>
  </si>
  <si>
    <t>Transport i łączność</t>
  </si>
  <si>
    <t>Drogi publiczne gminne</t>
  </si>
  <si>
    <t>zakup usług remontowych</t>
  </si>
  <si>
    <t>wyd.inw.j.b. [FS - Remont drogi w m. Luciąża]</t>
  </si>
  <si>
    <t>wyd.inw.j.b. [rozbudowa i modern. dróg gm.]</t>
  </si>
  <si>
    <t>Infrastruktura telekomunikacyjna</t>
  </si>
  <si>
    <t>zakup energii</t>
  </si>
  <si>
    <t>opłaty z tytułu zakupu usług telekomunikacyjnych</t>
  </si>
  <si>
    <t>Turystyka</t>
  </si>
  <si>
    <t>Zadania w zakresie upowszechniania turystyki</t>
  </si>
  <si>
    <t>0690</t>
  </si>
  <si>
    <t>wpływy z róznych opłat</t>
  </si>
  <si>
    <t>Pozstała działalność</t>
  </si>
  <si>
    <r>
      <t>zakup energii [przystań, infomaty, szrokomasmowy</t>
    </r>
    <r>
      <rPr>
        <b/>
        <sz val="10"/>
        <rFont val="Arial"/>
        <family val="2"/>
        <charset val="238"/>
      </rPr>
      <t>]</t>
    </r>
  </si>
  <si>
    <t>wyd.inw.j.b. [pomost]</t>
  </si>
  <si>
    <t>6207</t>
  </si>
  <si>
    <t>dotacje celowe w ramach pr. finans. z udziałem śr. eu. oraz środków, o których mowa w art. 5 ust. 1 pkt 3 (…) [pomost]</t>
  </si>
  <si>
    <t>Gospodarka mieszkaniowa</t>
  </si>
  <si>
    <t xml:space="preserve">Różne jednostki obsługi gosp. mieszkaniowej </t>
  </si>
  <si>
    <t>Gospodarka gruntami i nieruchomościami</t>
  </si>
  <si>
    <t>0470</t>
  </si>
  <si>
    <t>wpł. z opłat za zarząd, użytkowanie i  użytkowanie wieczyste nieruchomości</t>
  </si>
  <si>
    <t>0550</t>
  </si>
  <si>
    <t>wpł. z opłat z tyt. użytk. wieczystego nieruchomości</t>
  </si>
  <si>
    <t>0750</t>
  </si>
  <si>
    <t>wpływy z najmu i dzierżawy składników majątkowych Skarbu Państwa, jst lub innych jednostek (…)</t>
  </si>
  <si>
    <t>0770</t>
  </si>
  <si>
    <t>wpłaty z tytułu odpłatnego nabycia prawa własności oraz prawa użytkowania wieczystego nieruchomości</t>
  </si>
  <si>
    <t>zakup usług pozostałych [wycena lokali mieszk.]</t>
  </si>
  <si>
    <t>Działalność usługowa</t>
  </si>
  <si>
    <t>Jednostki organizacji i nadzoru inwestycyjnego</t>
  </si>
  <si>
    <t xml:space="preserve">Plany zagospodarowania przestrzennego </t>
  </si>
  <si>
    <t>zakup usług pozostałych [obsługa urbanistyczna]</t>
  </si>
  <si>
    <t>Zadania z zakresu geodezji i kartografii</t>
  </si>
  <si>
    <t>4300</t>
  </si>
  <si>
    <t>zakup usług pozostałych [zlec. geod., wypisy]</t>
  </si>
  <si>
    <t>Cmentarze</t>
  </si>
  <si>
    <t>0830</t>
  </si>
  <si>
    <t>wpływy z usług</t>
  </si>
  <si>
    <t>2020</t>
  </si>
  <si>
    <t>dot. cel. otrz. z budżetu państwa na z. bież.(...)</t>
  </si>
  <si>
    <t>4210</t>
  </si>
  <si>
    <t>zakup materiałów i wyposażenia</t>
  </si>
  <si>
    <t>4260</t>
  </si>
  <si>
    <t>Pozostała działalność</t>
  </si>
  <si>
    <t>Administracja publiczna</t>
  </si>
  <si>
    <t>Urzędy wojewódzkie</t>
  </si>
  <si>
    <t>dot. cel. otrzym. z BP na realiz. zad. bież. z zak. (...)</t>
  </si>
  <si>
    <t>dochody jst związane z realizacją zadań z zakresu administracji rządowej oraz in. z. zlec. ustawami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</si>
  <si>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</si>
  <si>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</si>
  <si>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</si>
  <si>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</si>
  <si>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</si>
  <si>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różne wydatki na rzecz osób fizycznych </t>
  </si>
  <si>
    <t>Urzędy gmin</t>
  </si>
  <si>
    <t>wpływy z różnych opłat</t>
  </si>
  <si>
    <t>0970</t>
  </si>
  <si>
    <t xml:space="preserve">wpływy z różnych dochodów </t>
  </si>
  <si>
    <t>dodatkowe wynagrodzenia roczne</t>
  </si>
  <si>
    <t>wynagrodzenia agencyjno - prowizyjne</t>
  </si>
  <si>
    <t xml:space="preserve">składki na ubezpieczenia społeczne </t>
  </si>
  <si>
    <t xml:space="preserve">wpłaty na PFRON </t>
  </si>
  <si>
    <t>wynagrodzenia bezosobowe</t>
  </si>
  <si>
    <t xml:space="preserve">zakup usług remontowych </t>
  </si>
  <si>
    <t>zakup usług zdrowotnych</t>
  </si>
  <si>
    <t>podróże służbowe krajowe</t>
  </si>
  <si>
    <t xml:space="preserve">różne opłaty i składki </t>
  </si>
  <si>
    <t>odpisy na ZFŚS</t>
  </si>
  <si>
    <t>pozostałe podatki na rzecz budżetów jst</t>
  </si>
  <si>
    <t>opłaty na rzecz budżetów jst</t>
  </si>
  <si>
    <t>koszty postępow. sądowego i prokuratorskiego</t>
  </si>
  <si>
    <t>szkol. prac. niebęd. czł. korpusu służby cywilnej</t>
  </si>
  <si>
    <t>wyd.na zak.inw.j.b. [informatyzacja]</t>
  </si>
  <si>
    <t>Promocja jst</t>
  </si>
  <si>
    <t>dot. cel. przek. dla powiatu na zad. bież. (...)</t>
  </si>
  <si>
    <r>
      <t xml:space="preserve">zakup materiałów i wyposażenia </t>
    </r>
    <r>
      <rPr>
        <b/>
        <sz val="10"/>
        <rFont val="Arial"/>
        <family val="2"/>
        <charset val="238"/>
      </rPr>
      <t>[dekoracja miasta]</t>
    </r>
  </si>
  <si>
    <t xml:space="preserve">zakup usług pozostałych </t>
  </si>
  <si>
    <t xml:space="preserve">podróże służbowe zagraniczne </t>
  </si>
  <si>
    <t>różne opłaty i składki</t>
  </si>
  <si>
    <t>dotacja celowa z budżetu na fin. lub dofinansowanie zadań zleconych do realizacji stowarzyszeniom [orkiestra]</t>
  </si>
  <si>
    <t>różne wydatki na rzecz osób fizycznych [diety sołtysów]</t>
  </si>
  <si>
    <t>z. m. i w. [FS - festyny okolicznościowe]</t>
  </si>
  <si>
    <t>z. u. p. [FS - festyny okolicznościowe]</t>
  </si>
  <si>
    <t>wyd.inw.j.b.[rewitalizacja miasta i gminy ]</t>
  </si>
  <si>
    <t>środki na dofinansowanie własnych inwestycji gmin(…) pozyskane z innych żródeł (rewitalizacja miasta i gminy)</t>
  </si>
  <si>
    <t>Urzędy naczelnych organów władzy państw.(…)</t>
  </si>
  <si>
    <t>dot. cel. otrzym. z BP na realiz. zad. bież. z zak. admin. rząd. oraz in. zad. zlec. gm. ustaw.</t>
  </si>
  <si>
    <t xml:space="preserve">składki na ubezpieczenie społeczne </t>
  </si>
  <si>
    <t>Bezpieczeństwo publiczne i ochrona p-poż.</t>
  </si>
  <si>
    <t>Komendy powiatowe Policji</t>
  </si>
  <si>
    <t>wpłaty jednostek na państwowy fundusz celowy</t>
  </si>
  <si>
    <t>Straż Graniczna</t>
  </si>
  <si>
    <t>Ochotnicze straże pożarne</t>
  </si>
  <si>
    <t>3020</t>
  </si>
  <si>
    <t>wydatki osobowe niezaliczone do wynagrodzeń</t>
  </si>
  <si>
    <t xml:space="preserve">składki na Fundusz Pracy </t>
  </si>
  <si>
    <t>zakup materiałów i wyposażenia [FS - OSP Pniewo]</t>
  </si>
  <si>
    <t>zakup usług remonotwych</t>
  </si>
  <si>
    <t xml:space="preserve">różne opłaty i skł. </t>
  </si>
  <si>
    <t>Straż gminna (miejska)</t>
  </si>
  <si>
    <t>Doch. od os. praw., od os. fiz. i od in. jedn. nieposiad. osobow. praw. oraz wyd. zw. z ich pob.</t>
  </si>
  <si>
    <t>Wpływy z podatku dochodowego od osób fizycz.</t>
  </si>
  <si>
    <t>0350</t>
  </si>
  <si>
    <t>wpływy z podatku od działalności gospodarczej osób fizycznych, opłacanego w formie karty podatkowej</t>
  </si>
  <si>
    <t>Wpł. z pod. rol., (…) od os. praw. i in. jedn. org.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</si>
  <si>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</si>
  <si>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</si>
  <si>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</si>
  <si>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</si>
  <si>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</si>
  <si>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</si>
  <si>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</si>
  <si>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</si>
  <si>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</si>
  <si>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</si>
  <si>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</si>
  <si>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wpł. z odsetek od nieterm. wpłat z tyt. podatków i opłat</t>
  </si>
  <si>
    <t>Wpł. z pod. rol., (…) od os. fizycz.</t>
  </si>
  <si>
    <t>0360</t>
  </si>
  <si>
    <t>wpływy z podatku od spadków i darowizn</t>
  </si>
  <si>
    <t>0370</t>
  </si>
  <si>
    <t>wpływy z opłaty od posiadania psów</t>
  </si>
  <si>
    <t>0430</t>
  </si>
  <si>
    <t>wpływy z opłaty targowej</t>
  </si>
  <si>
    <t>Wpływy z innych opłat stanowiących dochody j.s.t. na podstawie ustaw</t>
  </si>
  <si>
    <t>0410</t>
  </si>
  <si>
    <t>wpływy z opłaty skarbowej</t>
  </si>
  <si>
    <t>0460</t>
  </si>
  <si>
    <t>wpływy z opłaty eksploatacyjnej</t>
  </si>
  <si>
    <t>0480</t>
  </si>
  <si>
    <t>wpł. z opłat za zezwol. na sprz. nap. alkoholowych</t>
  </si>
  <si>
    <t>0490</t>
  </si>
  <si>
    <t>wpł. z in. lokal. opłat pob. przez jst na podst. odr. ustaw [zaj. pasa drog. + opł. adiacencka]</t>
  </si>
  <si>
    <t>wpływy z różnych opłat [ślub poza USC]</t>
  </si>
  <si>
    <t>Udziały gmin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</si>
  <si>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</si>
  <si>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</si>
  <si>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</si>
  <si>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</si>
  <si>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Dywidendy</t>
  </si>
  <si>
    <t>0740</t>
  </si>
  <si>
    <t>wpływy z dywidend</t>
  </si>
  <si>
    <t>Obsługa długu publicznego</t>
  </si>
  <si>
    <t>Obsługa pap. wart., kredytow i pożyczek jst</t>
  </si>
  <si>
    <t>8110</t>
  </si>
  <si>
    <t>odsetki od samorządowych papierów wartościow. lub zaciągniętych przez jst kredytów i pożyczek</t>
  </si>
  <si>
    <t>Różne rozliczenia</t>
  </si>
  <si>
    <t>Część oświatowa subwencji ogólnej dla j.s.t.</t>
  </si>
  <si>
    <t xml:space="preserve">subwencje ogólne z budżetu państwa </t>
  </si>
  <si>
    <t>Część wyrównawcza subwencji ogólnej dla gmin</t>
  </si>
  <si>
    <t>subwencje ogólne z budżetu państwa</t>
  </si>
  <si>
    <t>Rozliczenia między j.s.t.</t>
  </si>
  <si>
    <t>wpł. gm. i pow. na rzecz. in. jst oraz zw. gm. lub zw. pow. na dofin. zad. bież. [składki członkowskie]</t>
  </si>
  <si>
    <t>Różne rozliczenia finansowe</t>
  </si>
  <si>
    <t>0920</t>
  </si>
  <si>
    <t>wpływy z pozostałych odsetek</t>
  </si>
  <si>
    <t>Rezerwy ogólne i celowe</t>
  </si>
  <si>
    <t>rezerwy [ogólna]</t>
  </si>
  <si>
    <t>rezerwy [celowa]</t>
  </si>
  <si>
    <t>Część równoważąca subwencji ogólnej dla gmin</t>
  </si>
  <si>
    <t>Oświata i wychowanie</t>
  </si>
  <si>
    <t>Szkoły podstawowe</t>
  </si>
  <si>
    <t>zakup środków dydaktycznych i książek</t>
  </si>
  <si>
    <t>Oddziały przedszkolne w szkołach podstawowych</t>
  </si>
  <si>
    <t>2030</t>
  </si>
  <si>
    <t xml:space="preserve">dot. cel. otrz. z BP na real. wł. z. bież. gm. </t>
  </si>
  <si>
    <t>wydatki os. niezaliczone do wynagrodzeń</t>
  </si>
  <si>
    <t xml:space="preserve"> Przedszkola  </t>
  </si>
  <si>
    <t>0660</t>
  </si>
  <si>
    <t>wpływy z opłat za korzystanie z wychowania przedszk.</t>
  </si>
  <si>
    <t>0670</t>
  </si>
  <si>
    <t>wpływy z opłat za korzystanie z wyżywienia w jedn. realizujących zadania z zakresu wych. przedszkolnego</t>
  </si>
  <si>
    <t>2310</t>
  </si>
  <si>
    <t>dotacje celowe przekazane gminie na zadania bieżące realizowane na podstawie porozumień (um.) między jst</t>
  </si>
  <si>
    <t>zakup żywności</t>
  </si>
  <si>
    <t>Inne formy wychowania przedszkolnego</t>
  </si>
  <si>
    <t>4010</t>
  </si>
  <si>
    <t>4040</t>
  </si>
  <si>
    <t xml:space="preserve"> Gimnazja</t>
  </si>
  <si>
    <t>Dowożenie uczniów do szkół</t>
  </si>
  <si>
    <t>wpływy z różnych dochodów</t>
  </si>
  <si>
    <t>Dokształcanie i doskonalenie nauczycieli</t>
  </si>
  <si>
    <t>Ochrona zdrowia</t>
  </si>
  <si>
    <t>Zwalczanie narkomanii</t>
  </si>
  <si>
    <t>Przeciwdziałanie alkoholizmowi</t>
  </si>
  <si>
    <t>4410</t>
  </si>
  <si>
    <t>4430</t>
  </si>
  <si>
    <t>Pomoc społeczna</t>
  </si>
  <si>
    <t>Składki na ubezpieczenie zdrowotne opłacane za osoby pobierające niektóre świadczenia z pomocy społecznej, niektóre świadczenia rodzinne oraz zasoby uczestniczące w zajęciach w CIS</t>
  </si>
  <si>
    <t>dot. cel. otrzym. z BP na realiz. zad.(...)</t>
  </si>
  <si>
    <t xml:space="preserve">składki na ubezpieczenia zdrowotne </t>
  </si>
  <si>
    <t>Zasiłki i pomoc w naturze oraz składki na ubezpieczenia emerytalne i rentowe</t>
  </si>
  <si>
    <t xml:space="preserve">świadczenia społeczne </t>
  </si>
  <si>
    <t xml:space="preserve">Dodatki mieszkaniowe </t>
  </si>
  <si>
    <t>Zasiłki stałe</t>
  </si>
  <si>
    <t>Ośrodki pomocy społecznej</t>
  </si>
  <si>
    <t>koszty postępowania sądowego i prokuratorskiego</t>
  </si>
  <si>
    <t>Usługi opiekuńcze i specjalist. usługi opiekuńcze</t>
  </si>
  <si>
    <t xml:space="preserve">wpływy z usług </t>
  </si>
  <si>
    <t xml:space="preserve">wynagrodzenia osobowe pracowników </t>
  </si>
  <si>
    <t>zakup mat. i wyposażenia</t>
  </si>
  <si>
    <t>zakup usług przez j.s.t. od innych j.s.t.</t>
  </si>
  <si>
    <t>Pomoc w zakresie dożywiania</t>
  </si>
  <si>
    <t>dot. cel. otrz. z BP na real. wł. z. bież. gm. [dożywianie]</t>
  </si>
  <si>
    <r>
      <t>świadczenia społeczne</t>
    </r>
    <r>
      <rPr>
        <b/>
        <sz val="10"/>
        <rFont val="Arial"/>
        <family val="2"/>
        <charset val="238"/>
      </rPr>
      <t xml:space="preserve"> </t>
    </r>
  </si>
  <si>
    <r>
      <t>świadczenia społeczne</t>
    </r>
    <r>
      <rPr>
        <b/>
        <sz val="10"/>
        <rFont val="Arial"/>
        <family val="2"/>
        <charset val="238"/>
      </rPr>
      <t xml:space="preserve"> [prace społ - uzyt.]</t>
    </r>
  </si>
  <si>
    <t>Pozostałe zadania w zakresie polityki społecznej</t>
  </si>
  <si>
    <t xml:space="preserve"> Edukacyjna opieka wychowawcza</t>
  </si>
  <si>
    <t>Świetlice szkolne</t>
  </si>
  <si>
    <t>wydatki osob. niezalicz. do wynagrodzeń</t>
  </si>
  <si>
    <t>Pomoc materialna dla uczniów o charakterze motywacyjnym</t>
  </si>
  <si>
    <r>
      <t xml:space="preserve">stypendia dla uczniów </t>
    </r>
    <r>
      <rPr>
        <b/>
        <sz val="10"/>
        <rFont val="Arial"/>
        <family val="2"/>
        <charset val="238"/>
      </rPr>
      <t>[stypendium burmistrza]</t>
    </r>
  </si>
  <si>
    <t>Rodzina</t>
  </si>
  <si>
    <t>Świadczenia wychowawcze</t>
  </si>
  <si>
    <t>dot. cel.otrz. z BP na zad. bież z akresu admin rząd zlec. gmin. zw. z real. świedczeń wychow. stan pomoc w wych. dzieci</t>
  </si>
  <si>
    <t>świadczenia społeczne</t>
  </si>
  <si>
    <t>Św. rodz. św. z fund. aliment. oraz składki na ubezp. emeryt. i rent. z ubezp. społecznego</t>
  </si>
  <si>
    <t>Karta dużej rodziny</t>
  </si>
  <si>
    <t>Rodziny zastępcze</t>
  </si>
  <si>
    <t>zakup usług przez jst od innych jst</t>
  </si>
  <si>
    <t>Gospodarka komunalna i ochrona środowiska</t>
  </si>
  <si>
    <t>Gospodarka odpadami</t>
  </si>
  <si>
    <t>wpł.z in.lok.opłat pob. przez jst na podst.odr.ustaw</t>
  </si>
  <si>
    <t>wpływy z odsetek od niet. wpłat z tyt. podatków i opłat</t>
  </si>
  <si>
    <t>pozostałe odsetki</t>
  </si>
  <si>
    <t>wyd.inw.j.b. [usuw. azbestu]</t>
  </si>
  <si>
    <t>śr. otrz od pozost jedn. Zal. do sekt finans. publ. na finas. lub dofinans. kosztów real. inwest. i zak. inwest jedn. zal. do sekt fin. publ [usuw. azbestu]</t>
  </si>
  <si>
    <t>Oczyszczanie miast i wsi</t>
  </si>
  <si>
    <t xml:space="preserve">Utrzymanie zieleni w miastach i gminach     </t>
  </si>
  <si>
    <t>zakup mat. i wyposażenia [Fundusz Sołecki]</t>
  </si>
  <si>
    <t>wyd. na zak.inw.j.b. [F. Sołecki - traktor Potuliniec]</t>
  </si>
  <si>
    <t>FOŚiGW</t>
  </si>
  <si>
    <t>Schroniska dla zwierząt</t>
  </si>
  <si>
    <t xml:space="preserve">zakup materiałów i wyposażenia      </t>
  </si>
  <si>
    <t>Oświetlenie ulic, placów i dróg</t>
  </si>
  <si>
    <t xml:space="preserve">zakup energii </t>
  </si>
  <si>
    <t>wyd.inw.j.b. [budowa punktów świetlnych]</t>
  </si>
  <si>
    <t>wyd.inw.j.b. [solary miasto]</t>
  </si>
  <si>
    <t>dotacje celowe w ramach pr. finans. z udziałem śr. eu. oraz środków, o których mowa w art. 5 ust. 1 pkt 3 (…) [solary gmina]</t>
  </si>
  <si>
    <t>Wpływy i wydatki zw. z gromadzeniem śr. (…)</t>
  </si>
  <si>
    <t>0580</t>
  </si>
  <si>
    <t>wpł.z tyt.grzywien i in.kar pien. od os.pr.i in.jedn.org.</t>
  </si>
  <si>
    <t xml:space="preserve">Pozostała działalność  </t>
  </si>
  <si>
    <t xml:space="preserve">dodatkowe wynagrodzenia roczne </t>
  </si>
  <si>
    <t>zakup materiałów i wyposażenia [Fundusz Sołecki]</t>
  </si>
  <si>
    <t>zakup energii [szalet]</t>
  </si>
  <si>
    <t>wyd.inw.j.b. [fotowoltaika oczyszczalnia]</t>
  </si>
  <si>
    <t>wyd.inw.j.b. [fotowoltaika - ujęcie wody]</t>
  </si>
  <si>
    <t>wyd.inw.j.b. [fotowoltaika ujęcie wody]</t>
  </si>
  <si>
    <t>dotacje celowe w ramach pr. finans. z udziałem śr. eu. oraz środków, o których mowa w art. 5 ust. 1 pkt 3 (…) [fotowoltaika oczyszczalnia]</t>
  </si>
  <si>
    <t>dotacje celowe w ramach pr. finans. z udziałem śr. eu. oraz środków, o których mowa w art. 5 ust. 1 pkt 3 (…) [fotowoltaika ujęcie wody]</t>
  </si>
  <si>
    <t>Kultura i ochrona dziedzictwa narodowego</t>
  </si>
  <si>
    <t>Domy i ośrodki kultury, świetlice i kluby</t>
  </si>
  <si>
    <t>wpł. z najmu i dzierżawy składników majątk. SP (…)</t>
  </si>
  <si>
    <t>dotacja podmiotowa z budżetu dla sam.inst.kultury</t>
  </si>
  <si>
    <t>z. m. i w. [FS - wypos. i remonty świetlic soł.]</t>
  </si>
  <si>
    <t>zakup usług remontowych [FS - remonty]</t>
  </si>
  <si>
    <t>opłaty z tytułu zakupu usług telekomunikacyjnych [FS]</t>
  </si>
  <si>
    <t>wyd.inw.j.b. [FS - utwardz. terenu Modlimowo]</t>
  </si>
  <si>
    <t>wyd. na zak. inw.j.b. [FS - ogrodzenie Wyszobór]</t>
  </si>
  <si>
    <t>Biblioteki</t>
  </si>
  <si>
    <t>2480</t>
  </si>
  <si>
    <t>dot. podmiot. z budż. dla samorz. instyt. kultury</t>
  </si>
  <si>
    <t>Ochrona zabytków i opieka nad zabytkami</t>
  </si>
  <si>
    <t>dot.cel.z b.na fin.lub dof.prac rem.i kons.ob.zab. (…)</t>
  </si>
  <si>
    <t>Kultura fizyczna</t>
  </si>
  <si>
    <t>Obiekty sportowe</t>
  </si>
  <si>
    <r>
      <t>zakup usług pozostałych</t>
    </r>
    <r>
      <rPr>
        <b/>
        <sz val="10"/>
        <rFont val="Arial"/>
        <family val="2"/>
        <charset val="238"/>
      </rPr>
      <t xml:space="preserve"> </t>
    </r>
  </si>
  <si>
    <t>wyd.inw.j.b. [Boisko Czarne]</t>
  </si>
  <si>
    <r>
      <t>wyd.inw.j.b.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[Boisko Czarne]</t>
    </r>
  </si>
  <si>
    <t>dotacje celowe w ramach pr. finans. z udziałem śr. eu. oraz środków, o których mowa w art. 5 ust. 1 pkt 3 (…) [Boisko Czarne]</t>
  </si>
  <si>
    <t xml:space="preserve"> Zadania w zakresie kultury fizycznej</t>
  </si>
  <si>
    <t>dot.cel.z budżetu na fin.lub dofin.z.zlec.do real.stow.</t>
  </si>
  <si>
    <t>zakup mat. i wyposaż. [FS]</t>
  </si>
  <si>
    <t>rózne opłaty i składki</t>
  </si>
  <si>
    <t xml:space="preserve"> Ogółem:</t>
  </si>
  <si>
    <t>DEFICYT</t>
  </si>
  <si>
    <t>DOCHODY ze sprzedaży majatku</t>
  </si>
  <si>
    <t>X</t>
  </si>
  <si>
    <t>DOCHODY MAJĄTKOWE / WYDATKI INWESTYCYJNE</t>
  </si>
  <si>
    <t>FUNDUSZ SOŁECKI: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</si>
</sst>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#,##0.00_ ;\-#,##0.0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99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3" fontId="9" fillId="2" borderId="18" xfId="1" applyNumberFormat="1" applyFont="1" applyFill="1" applyBorder="1" applyAlignment="1" applyProtection="1">
      <alignment horizontal="right" vertical="center" wrapText="1"/>
    </xf>
    <xf numFmtId="43" fontId="9" fillId="2" borderId="21" xfId="1" applyNumberFormat="1" applyFont="1" applyFill="1" applyBorder="1" applyAlignment="1" applyProtection="1">
      <alignment horizontal="right" vertical="center" wrapText="1"/>
    </xf>
    <xf numFmtId="43" fontId="9" fillId="2" borderId="22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vertical="center" wrapText="1"/>
    </xf>
    <xf numFmtId="49" fontId="9" fillId="0" borderId="8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3" fontId="12" fillId="2" borderId="25" xfId="1" applyNumberFormat="1" applyFont="1" applyFill="1" applyBorder="1" applyAlignment="1" applyProtection="1">
      <alignment horizontal="right" vertical="center" wrapText="1"/>
    </xf>
    <xf numFmtId="43" fontId="12" fillId="0" borderId="26" xfId="1" applyNumberFormat="1" applyFont="1" applyFill="1" applyBorder="1" applyAlignment="1" applyProtection="1">
      <alignment horizontal="right" vertical="center" wrapText="1"/>
    </xf>
    <xf numFmtId="43" fontId="12" fillId="0" borderId="27" xfId="1" applyNumberFormat="1" applyFont="1" applyFill="1" applyBorder="1" applyAlignment="1" applyProtection="1">
      <alignment horizontal="righ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 wrapText="1"/>
    </xf>
    <xf numFmtId="43" fontId="3" fillId="2" borderId="25" xfId="1" applyNumberFormat="1" applyFont="1" applyFill="1" applyBorder="1" applyAlignment="1" applyProtection="1">
      <alignment horizontal="right" vertical="center" wrapText="1"/>
    </xf>
    <xf numFmtId="43" fontId="3" fillId="0" borderId="26" xfId="1" applyNumberFormat="1" applyFont="1" applyFill="1" applyBorder="1" applyAlignment="1" applyProtection="1">
      <alignment horizontal="right" vertical="center" wrapText="1"/>
    </xf>
    <xf numFmtId="43" fontId="3" fillId="0" borderId="27" xfId="1" applyNumberFormat="1" applyFont="1" applyFill="1" applyBorder="1" applyAlignment="1" applyProtection="1">
      <alignment horizontal="right" vertical="center" wrapText="1"/>
    </xf>
    <xf numFmtId="43" fontId="3" fillId="3" borderId="26" xfId="1" applyNumberFormat="1" applyFont="1" applyFill="1" applyBorder="1" applyAlignment="1" applyProtection="1">
      <alignment horizontal="right" vertical="center" wrapText="1"/>
    </xf>
    <xf numFmtId="43" fontId="3" fillId="3" borderId="27" xfId="1" applyNumberFormat="1" applyFont="1" applyFill="1" applyBorder="1" applyAlignment="1" applyProtection="1">
      <alignment horizontal="right" vertical="center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43" fontId="11" fillId="2" borderId="25" xfId="1" applyNumberFormat="1" applyFont="1" applyFill="1" applyBorder="1" applyAlignment="1" applyProtection="1">
      <alignment horizontal="right" vertical="center" wrapText="1"/>
    </xf>
    <xf numFmtId="43" fontId="3" fillId="3" borderId="28" xfId="1" applyNumberFormat="1" applyFont="1" applyFill="1" applyBorder="1" applyAlignment="1" applyProtection="1">
      <alignment horizontal="right" vertical="center" wrapText="1"/>
    </xf>
    <xf numFmtId="43" fontId="3" fillId="3" borderId="30" xfId="1" applyNumberFormat="1" applyFont="1" applyFill="1" applyBorder="1" applyAlignment="1" applyProtection="1">
      <alignment horizontal="righ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3" fontId="12" fillId="0" borderId="28" xfId="1" applyNumberFormat="1" applyFont="1" applyFill="1" applyBorder="1" applyAlignment="1" applyProtection="1">
      <alignment horizontal="right" vertical="center" wrapText="1"/>
    </xf>
    <xf numFmtId="43" fontId="12" fillId="0" borderId="30" xfId="1" applyNumberFormat="1" applyFont="1" applyFill="1" applyBorder="1" applyAlignment="1" applyProtection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3" fontId="3" fillId="0" borderId="28" xfId="1" applyNumberFormat="1" applyFont="1" applyFill="1" applyBorder="1" applyAlignment="1" applyProtection="1">
      <alignment horizontal="right" vertical="center" wrapText="1"/>
    </xf>
    <xf numFmtId="43" fontId="3" fillId="0" borderId="30" xfId="1" applyNumberFormat="1" applyFont="1" applyFill="1" applyBorder="1" applyAlignment="1" applyProtection="1">
      <alignment horizontal="right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43" fontId="9" fillId="2" borderId="32" xfId="1" applyNumberFormat="1" applyFont="1" applyFill="1" applyBorder="1" applyAlignment="1" applyProtection="1">
      <alignment horizontal="right" vertical="center" wrapText="1"/>
    </xf>
    <xf numFmtId="43" fontId="9" fillId="2" borderId="35" xfId="1" applyNumberFormat="1" applyFont="1" applyFill="1" applyBorder="1" applyAlignment="1" applyProtection="1">
      <alignment horizontal="right" vertical="center" wrapText="1"/>
    </xf>
    <xf numFmtId="43" fontId="9" fillId="2" borderId="36" xfId="1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vertical="center" wrapText="1"/>
    </xf>
    <xf numFmtId="43" fontId="3" fillId="4" borderId="12" xfId="1" applyNumberFormat="1" applyFont="1" applyFill="1" applyBorder="1" applyAlignment="1" applyProtection="1">
      <alignment horizontal="right" vertical="center" wrapText="1"/>
    </xf>
    <xf numFmtId="43" fontId="3" fillId="4" borderId="13" xfId="1" applyNumberFormat="1" applyFont="1" applyFill="1" applyBorder="1" applyAlignment="1" applyProtection="1">
      <alignment horizontal="right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vertical="center" wrapText="1"/>
    </xf>
    <xf numFmtId="43" fontId="3" fillId="3" borderId="38" xfId="1" applyNumberFormat="1" applyFont="1" applyFill="1" applyBorder="1" applyAlignment="1" applyProtection="1">
      <alignment horizontal="right" vertical="center" wrapText="1"/>
    </xf>
    <xf numFmtId="43" fontId="3" fillId="3" borderId="13" xfId="1" applyNumberFormat="1" applyFont="1" applyFill="1" applyBorder="1" applyAlignment="1" applyProtection="1">
      <alignment horizontal="right" vertical="center" wrapText="1"/>
    </xf>
    <xf numFmtId="43" fontId="12" fillId="0" borderId="40" xfId="1" applyNumberFormat="1" applyFont="1" applyFill="1" applyBorder="1" applyAlignment="1" applyProtection="1">
      <alignment horizontal="righ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3" fontId="12" fillId="2" borderId="4" xfId="1" applyNumberFormat="1" applyFont="1" applyFill="1" applyBorder="1" applyAlignment="1" applyProtection="1">
      <alignment horizontal="right" vertical="center" wrapText="1"/>
    </xf>
    <xf numFmtId="43" fontId="12" fillId="0" borderId="5" xfId="1" applyNumberFormat="1" applyFont="1" applyFill="1" applyBorder="1" applyAlignment="1" applyProtection="1">
      <alignment horizontal="right" vertical="center" wrapText="1"/>
    </xf>
    <xf numFmtId="43" fontId="12" fillId="0" borderId="6" xfId="1" applyNumberFormat="1" applyFont="1" applyFill="1" applyBorder="1" applyAlignment="1" applyProtection="1">
      <alignment horizontal="right" vertical="center" wrapText="1"/>
    </xf>
    <xf numFmtId="0" fontId="9" fillId="0" borderId="8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5" fillId="0" borderId="47" xfId="0" applyFont="1" applyBorder="1" applyAlignment="1">
      <alignment horizontal="center" vertical="top" wrapText="1"/>
    </xf>
    <xf numFmtId="43" fontId="3" fillId="2" borderId="46" xfId="1" applyNumberFormat="1" applyFont="1" applyFill="1" applyBorder="1" applyAlignment="1" applyProtection="1">
      <alignment horizontal="right" vertical="center" wrapText="1"/>
    </xf>
    <xf numFmtId="43" fontId="3" fillId="0" borderId="38" xfId="1" applyNumberFormat="1" applyFont="1" applyFill="1" applyBorder="1" applyAlignment="1" applyProtection="1">
      <alignment horizontal="right" vertical="center" wrapText="1"/>
    </xf>
    <xf numFmtId="43" fontId="3" fillId="0" borderId="39" xfId="1" applyNumberFormat="1" applyFont="1" applyFill="1" applyBorder="1" applyAlignment="1" applyProtection="1">
      <alignment horizontal="right" vertical="center" wrapText="1"/>
    </xf>
    <xf numFmtId="43" fontId="3" fillId="3" borderId="39" xfId="1" applyNumberFormat="1" applyFont="1" applyFill="1" applyBorder="1" applyAlignment="1" applyProtection="1">
      <alignment horizontal="right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vertical="center" wrapText="1"/>
    </xf>
    <xf numFmtId="43" fontId="3" fillId="3" borderId="47" xfId="1" applyNumberFormat="1" applyFont="1" applyFill="1" applyBorder="1" applyAlignment="1" applyProtection="1">
      <alignment horizontal="right" vertical="center" wrapText="1"/>
    </xf>
    <xf numFmtId="43" fontId="3" fillId="3" borderId="10" xfId="1" applyNumberFormat="1" applyFont="1" applyFill="1" applyBorder="1" applyAlignment="1" applyProtection="1">
      <alignment horizontal="right" vertical="center" wrapText="1"/>
    </xf>
    <xf numFmtId="0" fontId="9" fillId="0" borderId="4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49" fontId="3" fillId="3" borderId="5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justify" vertical="center" wrapText="1"/>
    </xf>
    <xf numFmtId="43" fontId="3" fillId="2" borderId="49" xfId="1" applyNumberFormat="1" applyFont="1" applyFill="1" applyBorder="1" applyAlignment="1" applyProtection="1">
      <alignment horizontal="right" vertical="center" wrapText="1"/>
    </xf>
    <xf numFmtId="43" fontId="3" fillId="3" borderId="51" xfId="1" applyNumberFormat="1" applyFont="1" applyFill="1" applyBorder="1" applyAlignment="1" applyProtection="1">
      <alignment horizontal="right" vertical="center" wrapText="1"/>
    </xf>
    <xf numFmtId="43" fontId="3" fillId="3" borderId="52" xfId="1" applyNumberFormat="1" applyFont="1" applyFill="1" applyBorder="1" applyAlignment="1" applyProtection="1">
      <alignment horizontal="right" vertical="center" wrapText="1"/>
    </xf>
    <xf numFmtId="43" fontId="3" fillId="0" borderId="51" xfId="1" applyNumberFormat="1" applyFont="1" applyFill="1" applyBorder="1" applyAlignment="1" applyProtection="1">
      <alignment horizontal="right" vertical="center" wrapText="1"/>
    </xf>
    <xf numFmtId="43" fontId="3" fillId="0" borderId="52" xfId="1" applyNumberFormat="1" applyFont="1" applyFill="1" applyBorder="1" applyAlignment="1" applyProtection="1">
      <alignment horizontal="right" vertical="center" wrapText="1"/>
    </xf>
    <xf numFmtId="0" fontId="12" fillId="0" borderId="53" xfId="0" applyFont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justify" vertical="center" wrapText="1"/>
    </xf>
    <xf numFmtId="43" fontId="3" fillId="2" borderId="8" xfId="1" applyNumberFormat="1" applyFont="1" applyFill="1" applyBorder="1" applyAlignment="1" applyProtection="1">
      <alignment horizontal="right" vertical="center" wrapText="1"/>
    </xf>
    <xf numFmtId="43" fontId="3" fillId="0" borderId="12" xfId="1" applyNumberFormat="1" applyFont="1" applyFill="1" applyBorder="1" applyAlignment="1" applyProtection="1">
      <alignment horizontal="right" vertical="center" wrapText="1"/>
    </xf>
    <xf numFmtId="43" fontId="3" fillId="0" borderId="13" xfId="1" applyNumberFormat="1" applyFont="1" applyFill="1" applyBorder="1" applyAlignment="1" applyProtection="1">
      <alignment horizontal="right" vertical="center" wrapText="1"/>
    </xf>
    <xf numFmtId="0" fontId="5" fillId="0" borderId="9" xfId="0" applyFont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justify" vertical="center" wrapText="1"/>
    </xf>
    <xf numFmtId="43" fontId="3" fillId="2" borderId="55" xfId="1" applyNumberFormat="1" applyFont="1" applyFill="1" applyBorder="1" applyAlignment="1" applyProtection="1">
      <alignment horizontal="right" vertical="center" wrapText="1"/>
    </xf>
    <xf numFmtId="43" fontId="3" fillId="0" borderId="56" xfId="1" applyNumberFormat="1" applyFont="1" applyFill="1" applyBorder="1" applyAlignment="1" applyProtection="1">
      <alignment horizontal="right" vertical="center" wrapText="1"/>
    </xf>
    <xf numFmtId="43" fontId="3" fillId="0" borderId="57" xfId="1" applyNumberFormat="1" applyFont="1" applyFill="1" applyBorder="1" applyAlignment="1" applyProtection="1">
      <alignment horizontal="right" vertical="center" wrapText="1"/>
    </xf>
    <xf numFmtId="43" fontId="3" fillId="0" borderId="58" xfId="1" applyNumberFormat="1" applyFont="1" applyFill="1" applyBorder="1" applyAlignment="1" applyProtection="1">
      <alignment horizontal="right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43" fontId="3" fillId="2" borderId="60" xfId="1" applyNumberFormat="1" applyFont="1" applyFill="1" applyBorder="1" applyAlignment="1" applyProtection="1">
      <alignment horizontal="right" vertical="center" wrapText="1"/>
    </xf>
    <xf numFmtId="43" fontId="3" fillId="0" borderId="59" xfId="1" applyNumberFormat="1" applyFont="1" applyFill="1" applyBorder="1" applyAlignment="1" applyProtection="1">
      <alignment horizontal="right" vertical="center" wrapText="1"/>
    </xf>
    <xf numFmtId="43" fontId="3" fillId="0" borderId="40" xfId="1" applyNumberFormat="1" applyFont="1" applyFill="1" applyBorder="1" applyAlignment="1" applyProtection="1">
      <alignment horizontal="right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justify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62" xfId="0" applyFont="1" applyBorder="1" applyAlignment="1">
      <alignment horizontal="center" vertical="center" wrapText="1"/>
    </xf>
    <xf numFmtId="43" fontId="12" fillId="2" borderId="63" xfId="1" applyNumberFormat="1" applyFont="1" applyFill="1" applyBorder="1" applyAlignment="1" applyProtection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vertical="center" wrapText="1"/>
    </xf>
    <xf numFmtId="43" fontId="3" fillId="2" borderId="63" xfId="1" applyNumberFormat="1" applyFont="1" applyFill="1" applyBorder="1" applyAlignment="1" applyProtection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49" xfId="0" applyFont="1" applyFill="1" applyBorder="1" applyAlignment="1">
      <alignment vertical="center" wrapText="1"/>
    </xf>
    <xf numFmtId="0" fontId="5" fillId="0" borderId="50" xfId="0" applyFont="1" applyBorder="1" applyAlignment="1">
      <alignment horizontal="center" vertical="top" wrapText="1"/>
    </xf>
    <xf numFmtId="49" fontId="3" fillId="0" borderId="51" xfId="0" applyNumberFormat="1" applyFont="1" applyBorder="1" applyAlignment="1">
      <alignment horizontal="center" vertical="center" wrapText="1"/>
    </xf>
    <xf numFmtId="43" fontId="3" fillId="2" borderId="64" xfId="1" applyNumberFormat="1" applyFont="1" applyFill="1" applyBorder="1" applyAlignment="1" applyProtection="1">
      <alignment horizontal="right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0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65" xfId="0" applyFont="1" applyBorder="1" applyAlignment="1">
      <alignment vertical="top" wrapText="1"/>
    </xf>
    <xf numFmtId="0" fontId="3" fillId="0" borderId="23" xfId="0" applyFont="1" applyBorder="1" applyAlignment="1">
      <alignment horizontal="justify" vertical="center" wrapText="1"/>
    </xf>
    <xf numFmtId="0" fontId="9" fillId="0" borderId="6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3" fillId="0" borderId="67" xfId="0" applyFont="1" applyBorder="1" applyAlignment="1">
      <alignment vertical="center" wrapText="1"/>
    </xf>
    <xf numFmtId="0" fontId="3" fillId="3" borderId="67" xfId="0" applyFont="1" applyFill="1" applyBorder="1" applyAlignment="1">
      <alignment horizontal="justify" vertical="center" wrapText="1"/>
    </xf>
    <xf numFmtId="0" fontId="9" fillId="0" borderId="68" xfId="0" applyFont="1" applyBorder="1" applyAlignment="1">
      <alignment vertical="top" wrapText="1"/>
    </xf>
    <xf numFmtId="0" fontId="5" fillId="0" borderId="69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43" fontId="3" fillId="2" borderId="73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vertical="center" wrapText="1"/>
    </xf>
    <xf numFmtId="43" fontId="3" fillId="4" borderId="28" xfId="1" applyNumberFormat="1" applyFont="1" applyFill="1" applyBorder="1" applyAlignment="1" applyProtection="1">
      <alignment horizontal="right" vertical="center" wrapText="1"/>
    </xf>
    <xf numFmtId="43" fontId="3" fillId="4" borderId="30" xfId="1" applyNumberFormat="1" applyFont="1" applyFill="1" applyBorder="1" applyAlignment="1" applyProtection="1">
      <alignment horizontal="right" vertical="center" wrapText="1"/>
    </xf>
    <xf numFmtId="0" fontId="3" fillId="4" borderId="38" xfId="0" applyFont="1" applyFill="1" applyBorder="1" applyAlignment="1">
      <alignment horizontal="center" vertical="center" wrapText="1"/>
    </xf>
    <xf numFmtId="43" fontId="3" fillId="4" borderId="38" xfId="1" applyNumberFormat="1" applyFont="1" applyFill="1" applyBorder="1" applyAlignment="1" applyProtection="1">
      <alignment horizontal="right" vertical="center" wrapText="1"/>
    </xf>
    <xf numFmtId="43" fontId="3" fillId="4" borderId="39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9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43" fontId="3" fillId="0" borderId="47" xfId="1" applyNumberFormat="1" applyFont="1" applyFill="1" applyBorder="1" applyAlignment="1" applyProtection="1">
      <alignment horizontal="right" vertical="center" wrapText="1"/>
    </xf>
    <xf numFmtId="43" fontId="3" fillId="0" borderId="48" xfId="1" applyNumberFormat="1" applyFont="1" applyFill="1" applyBorder="1" applyAlignment="1" applyProtection="1">
      <alignment horizontal="right" vertical="center" wrapText="1"/>
    </xf>
    <xf numFmtId="43" fontId="3" fillId="4" borderId="27" xfId="1" applyNumberFormat="1" applyFont="1" applyFill="1" applyBorder="1" applyAlignment="1" applyProtection="1">
      <alignment horizontal="right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3" fillId="0" borderId="61" xfId="0" applyFont="1" applyBorder="1" applyAlignment="1">
      <alignment horizontal="justify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43" fontId="3" fillId="0" borderId="9" xfId="1" applyNumberFormat="1" applyFont="1" applyFill="1" applyBorder="1" applyAlignment="1" applyProtection="1">
      <alignment horizontal="right" vertical="center" wrapText="1"/>
    </xf>
    <xf numFmtId="43" fontId="3" fillId="0" borderId="10" xfId="1" applyNumberFormat="1" applyFont="1" applyFill="1" applyBorder="1" applyAlignment="1" applyProtection="1">
      <alignment horizontal="righ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vertical="center" wrapText="1"/>
    </xf>
    <xf numFmtId="43" fontId="3" fillId="2" borderId="11" xfId="1" applyNumberFormat="1" applyFont="1" applyFill="1" applyBorder="1" applyAlignment="1" applyProtection="1">
      <alignment horizontal="right" vertical="center" wrapText="1"/>
    </xf>
    <xf numFmtId="0" fontId="3" fillId="0" borderId="74" xfId="0" applyFont="1" applyBorder="1" applyAlignment="1">
      <alignment vertical="center" wrapText="1"/>
    </xf>
    <xf numFmtId="0" fontId="5" fillId="0" borderId="56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43" fontId="3" fillId="0" borderId="50" xfId="1" applyNumberFormat="1" applyFont="1" applyFill="1" applyBorder="1" applyAlignment="1" applyProtection="1">
      <alignment horizontal="right" vertical="center" wrapText="1"/>
    </xf>
    <xf numFmtId="43" fontId="3" fillId="0" borderId="75" xfId="1" applyNumberFormat="1" applyFont="1" applyFill="1" applyBorder="1" applyAlignment="1" applyProtection="1">
      <alignment horizontal="right" vertical="center" wrapText="1"/>
    </xf>
    <xf numFmtId="0" fontId="3" fillId="0" borderId="29" xfId="0" applyFont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43" fontId="13" fillId="2" borderId="63" xfId="1" applyNumberFormat="1" applyFont="1" applyFill="1" applyBorder="1" applyAlignment="1" applyProtection="1">
      <alignment horizontal="right" vertical="center" wrapText="1"/>
    </xf>
    <xf numFmtId="43" fontId="13" fillId="0" borderId="28" xfId="1" applyNumberFormat="1" applyFont="1" applyFill="1" applyBorder="1" applyAlignment="1" applyProtection="1">
      <alignment horizontal="right" vertical="center" wrapText="1"/>
    </xf>
    <xf numFmtId="43" fontId="13" fillId="0" borderId="30" xfId="1" applyNumberFormat="1" applyFont="1" applyFill="1" applyBorder="1" applyAlignment="1" applyProtection="1">
      <alignment horizontal="right" vertical="center" wrapText="1"/>
    </xf>
    <xf numFmtId="0" fontId="3" fillId="0" borderId="67" xfId="0" applyFont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43" fontId="11" fillId="0" borderId="26" xfId="1" applyNumberFormat="1" applyFont="1" applyFill="1" applyBorder="1" applyAlignment="1" applyProtection="1">
      <alignment horizontal="right" vertical="center" wrapText="1"/>
    </xf>
    <xf numFmtId="43" fontId="5" fillId="0" borderId="27" xfId="1" applyNumberFormat="1" applyFont="1" applyFill="1" applyBorder="1" applyAlignment="1" applyProtection="1">
      <alignment horizontal="right" vertical="center" wrapText="1"/>
    </xf>
    <xf numFmtId="0" fontId="3" fillId="0" borderId="39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3" fontId="5" fillId="0" borderId="40" xfId="1" applyNumberFormat="1" applyFont="1" applyFill="1" applyBorder="1" applyAlignment="1" applyProtection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justify" vertical="center" wrapText="1"/>
    </xf>
    <xf numFmtId="0" fontId="14" fillId="0" borderId="30" xfId="0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77" xfId="0" applyFont="1" applyBorder="1" applyAlignment="1">
      <alignment horizontal="justify" vertical="center" wrapText="1"/>
    </xf>
    <xf numFmtId="0" fontId="3" fillId="4" borderId="67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  <xf numFmtId="43" fontId="3" fillId="4" borderId="26" xfId="1" applyNumberFormat="1" applyFont="1" applyFill="1" applyBorder="1" applyAlignment="1" applyProtection="1">
      <alignment horizontal="right" vertical="center" wrapText="1"/>
    </xf>
    <xf numFmtId="0" fontId="3" fillId="4" borderId="29" xfId="0" applyFont="1" applyFill="1" applyBorder="1" applyAlignment="1">
      <alignment horizontal="justify" vertical="center" wrapText="1"/>
    </xf>
    <xf numFmtId="43" fontId="15" fillId="0" borderId="6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justify" vertical="center" wrapText="1"/>
    </xf>
    <xf numFmtId="0" fontId="15" fillId="2" borderId="78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43" fontId="15" fillId="2" borderId="32" xfId="1" applyNumberFormat="1" applyFont="1" applyFill="1" applyBorder="1" applyAlignment="1" applyProtection="1">
      <alignment horizontal="right" vertical="center" wrapText="1"/>
    </xf>
    <xf numFmtId="43" fontId="15" fillId="2" borderId="35" xfId="1" applyNumberFormat="1" applyFont="1" applyFill="1" applyBorder="1" applyAlignment="1" applyProtection="1">
      <alignment horizontal="right" vertical="center" wrapText="1"/>
    </xf>
    <xf numFmtId="43" fontId="15" fillId="2" borderId="36" xfId="1" applyNumberFormat="1" applyFont="1" applyFill="1" applyBorder="1" applyAlignment="1" applyProtection="1">
      <alignment horizontal="right" vertical="center" wrapText="1"/>
    </xf>
    <xf numFmtId="0" fontId="3" fillId="0" borderId="7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vertical="center" wrapText="1"/>
    </xf>
    <xf numFmtId="43" fontId="10" fillId="0" borderId="0" xfId="1" applyNumberFormat="1" applyFont="1" applyFill="1" applyBorder="1" applyAlignment="1" applyProtection="1">
      <alignment horizontal="right" vertical="center" wrapText="1"/>
    </xf>
    <xf numFmtId="43" fontId="16" fillId="0" borderId="0" xfId="1" applyNumberFormat="1" applyFont="1" applyFill="1" applyBorder="1" applyAlignment="1" applyProtection="1">
      <alignment horizontal="right" vertical="center" wrapText="1"/>
    </xf>
    <xf numFmtId="166" fontId="3" fillId="0" borderId="0" xfId="1" applyNumberFormat="1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16" fillId="0" borderId="0" xfId="1" applyNumberFormat="1" applyFont="1" applyFill="1" applyBorder="1" applyAlignment="1" applyProtection="1">
      <alignment vertical="center" wrapText="1"/>
    </xf>
    <xf numFmtId="165" fontId="17" fillId="0" borderId="0" xfId="1" applyNumberFormat="1" applyFont="1" applyFill="1" applyBorder="1" applyAlignment="1" applyProtection="1">
      <alignment horizontal="center" vertical="center" wrapText="1"/>
    </xf>
    <xf numFmtId="166" fontId="10" fillId="0" borderId="0" xfId="1" applyNumberFormat="1" applyFont="1" applyFill="1" applyBorder="1" applyAlignment="1" applyProtection="1">
      <alignment vertical="center" wrapText="1"/>
    </xf>
    <xf numFmtId="165" fontId="10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 applyProtection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3"/>
  <sheetViews>
    <sheetView showGridLines="0" tabSelected="1" view="pageBreakPreview" zoomScaleNormal="100" zoomScaleSheetLayoutView="100" workbookViewId="0">
      <selection activeCell="P121" sqref="P121:P122"/>
    </sheetView>
  </sheetViews>
  <sheetFormatPr defaultRowHeight="12.75" x14ac:dyDescent="0.2"/>
  <cols>
    <col min="1" max="1" width="6.28515625" style="2" customWidth="1"/>
    <col min="2" max="2" width="9.85546875" style="2" customWidth="1"/>
    <col min="3" max="3" width="6.28515625" style="2" customWidth="1"/>
    <col min="4" max="4" width="46.42578125" style="297" customWidth="1"/>
    <col min="5" max="6" width="20.28515625" style="297" customWidth="1"/>
    <col min="7" max="7" width="20.140625" style="297" customWidth="1"/>
    <col min="8" max="10" width="20.28515625" style="2" customWidth="1"/>
    <col min="11" max="11" width="9.140625" style="2"/>
    <col min="12" max="12" width="11.85546875" style="2" customWidth="1"/>
    <col min="13" max="16384" width="9.140625" style="2"/>
  </cols>
  <sheetData>
    <row r="1" spans="1:10" ht="3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1" customFormat="1" ht="19.5" customHeight="1" x14ac:dyDescent="0.2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/>
      <c r="G3" s="9"/>
      <c r="H3" s="10" t="s">
        <v>7</v>
      </c>
      <c r="I3" s="9"/>
      <c r="J3" s="9"/>
    </row>
    <row r="4" spans="1:10" s="18" customFormat="1" ht="22.5" customHeight="1" thickBot="1" x14ac:dyDescent="0.25">
      <c r="A4" s="12"/>
      <c r="B4" s="13"/>
      <c r="C4" s="13"/>
      <c r="D4" s="14"/>
      <c r="E4" s="15" t="s">
        <v>8</v>
      </c>
      <c r="F4" s="16" t="s">
        <v>9</v>
      </c>
      <c r="G4" s="17" t="s">
        <v>10</v>
      </c>
      <c r="H4" s="15" t="s">
        <v>8</v>
      </c>
      <c r="I4" s="16" t="s">
        <v>9</v>
      </c>
      <c r="J4" s="17" t="s">
        <v>10</v>
      </c>
    </row>
    <row r="5" spans="1:10" s="24" customFormat="1" ht="12" customHeight="1" thickTop="1" thickBot="1" x14ac:dyDescent="0.25">
      <c r="A5" s="19">
        <v>1</v>
      </c>
      <c r="B5" s="20">
        <v>2</v>
      </c>
      <c r="C5" s="20">
        <v>3</v>
      </c>
      <c r="D5" s="21">
        <v>4</v>
      </c>
      <c r="E5" s="22">
        <v>5</v>
      </c>
      <c r="F5" s="20">
        <v>6</v>
      </c>
      <c r="G5" s="23">
        <v>7</v>
      </c>
      <c r="H5" s="22">
        <v>8</v>
      </c>
      <c r="I5" s="20">
        <v>9</v>
      </c>
      <c r="J5" s="23">
        <v>10</v>
      </c>
    </row>
    <row r="6" spans="1:10" s="31" customFormat="1" ht="21.95" customHeight="1" thickTop="1" thickBot="1" x14ac:dyDescent="0.25">
      <c r="A6" s="25" t="s">
        <v>11</v>
      </c>
      <c r="B6" s="26" t="s">
        <v>12</v>
      </c>
      <c r="C6" s="27"/>
      <c r="D6" s="27"/>
      <c r="E6" s="28">
        <f>F6+G6</f>
        <v>400000</v>
      </c>
      <c r="F6" s="29">
        <f>F12+F7</f>
        <v>400000</v>
      </c>
      <c r="G6" s="30">
        <f>G12+G7</f>
        <v>0</v>
      </c>
      <c r="H6" s="28">
        <f t="shared" ref="H6:H69" si="0">I6+J6</f>
        <v>750000</v>
      </c>
      <c r="I6" s="29">
        <f>I12+I7</f>
        <v>750000</v>
      </c>
      <c r="J6" s="30">
        <f>J12+J7</f>
        <v>0</v>
      </c>
    </row>
    <row r="7" spans="1:10" s="31" customFormat="1" ht="20.100000000000001" customHeight="1" x14ac:dyDescent="0.2">
      <c r="A7" s="32"/>
      <c r="B7" s="33" t="s">
        <v>13</v>
      </c>
      <c r="C7" s="34" t="s">
        <v>14</v>
      </c>
      <c r="D7" s="35"/>
      <c r="E7" s="36">
        <f>F7+G7</f>
        <v>400000</v>
      </c>
      <c r="F7" s="37">
        <f>SUM(F8:F11)</f>
        <v>400000</v>
      </c>
      <c r="G7" s="38">
        <f>SUM(G8:G11)</f>
        <v>0</v>
      </c>
      <c r="H7" s="36">
        <f t="shared" si="0"/>
        <v>730000</v>
      </c>
      <c r="I7" s="37">
        <f>SUM(I8:I11)</f>
        <v>730000</v>
      </c>
      <c r="J7" s="38">
        <f>SUM(J8:J11)</f>
        <v>0</v>
      </c>
    </row>
    <row r="8" spans="1:10" s="31" customFormat="1" ht="20.100000000000001" customHeight="1" x14ac:dyDescent="0.2">
      <c r="A8" s="32"/>
      <c r="B8" s="33"/>
      <c r="C8" s="39">
        <v>6050</v>
      </c>
      <c r="D8" s="40" t="s">
        <v>15</v>
      </c>
      <c r="E8" s="41">
        <f t="shared" ref="E8:E35" si="1">F8+G8</f>
        <v>0</v>
      </c>
      <c r="F8" s="42">
        <v>0</v>
      </c>
      <c r="G8" s="43">
        <v>0</v>
      </c>
      <c r="H8" s="41">
        <f t="shared" si="0"/>
        <v>30000</v>
      </c>
      <c r="I8" s="44">
        <v>30000</v>
      </c>
      <c r="J8" s="45">
        <v>0</v>
      </c>
    </row>
    <row r="9" spans="1:10" s="31" customFormat="1" ht="20.100000000000001" customHeight="1" x14ac:dyDescent="0.2">
      <c r="A9" s="32"/>
      <c r="B9" s="33"/>
      <c r="C9" s="39">
        <v>6057</v>
      </c>
      <c r="D9" s="40" t="s">
        <v>16</v>
      </c>
      <c r="E9" s="41">
        <f>F9+G9</f>
        <v>0</v>
      </c>
      <c r="F9" s="42">
        <v>0</v>
      </c>
      <c r="G9" s="43">
        <v>0</v>
      </c>
      <c r="H9" s="41">
        <f t="shared" si="0"/>
        <v>400000</v>
      </c>
      <c r="I9" s="44">
        <v>400000</v>
      </c>
      <c r="J9" s="45">
        <v>0</v>
      </c>
    </row>
    <row r="10" spans="1:10" s="31" customFormat="1" ht="20.100000000000001" customHeight="1" x14ac:dyDescent="0.2">
      <c r="A10" s="32"/>
      <c r="B10" s="33"/>
      <c r="C10" s="39">
        <v>6059</v>
      </c>
      <c r="D10" s="40" t="s">
        <v>16</v>
      </c>
      <c r="E10" s="41">
        <f>F10+G10</f>
        <v>0</v>
      </c>
      <c r="F10" s="42">
        <v>0</v>
      </c>
      <c r="G10" s="43">
        <v>0</v>
      </c>
      <c r="H10" s="41">
        <f t="shared" si="0"/>
        <v>300000</v>
      </c>
      <c r="I10" s="44">
        <v>300000</v>
      </c>
      <c r="J10" s="45">
        <v>0</v>
      </c>
    </row>
    <row r="11" spans="1:10" ht="45" customHeight="1" x14ac:dyDescent="0.2">
      <c r="A11" s="32"/>
      <c r="B11" s="46"/>
      <c r="C11" s="47">
        <v>6207</v>
      </c>
      <c r="D11" s="48" t="s">
        <v>17</v>
      </c>
      <c r="E11" s="49">
        <f>F11+G11</f>
        <v>400000</v>
      </c>
      <c r="F11" s="50">
        <v>400000</v>
      </c>
      <c r="G11" s="51">
        <v>0</v>
      </c>
      <c r="H11" s="41">
        <f t="shared" si="0"/>
        <v>0</v>
      </c>
      <c r="I11" s="50">
        <v>0</v>
      </c>
      <c r="J11" s="51">
        <v>0</v>
      </c>
    </row>
    <row r="12" spans="1:10" s="31" customFormat="1" ht="20.100000000000001" customHeight="1" x14ac:dyDescent="0.2">
      <c r="A12" s="32"/>
      <c r="B12" s="52" t="s">
        <v>18</v>
      </c>
      <c r="C12" s="53" t="s">
        <v>19</v>
      </c>
      <c r="D12" s="54"/>
      <c r="E12" s="36">
        <f t="shared" si="1"/>
        <v>0</v>
      </c>
      <c r="F12" s="55">
        <f>F13</f>
        <v>0</v>
      </c>
      <c r="G12" s="56">
        <f>G13</f>
        <v>0</v>
      </c>
      <c r="H12" s="36">
        <f t="shared" si="0"/>
        <v>20000</v>
      </c>
      <c r="I12" s="55">
        <f>I13</f>
        <v>20000</v>
      </c>
      <c r="J12" s="56">
        <f>J13</f>
        <v>0</v>
      </c>
    </row>
    <row r="13" spans="1:10" ht="20.100000000000001" customHeight="1" thickBot="1" x14ac:dyDescent="0.25">
      <c r="A13" s="32"/>
      <c r="B13" s="46"/>
      <c r="C13" s="57">
        <v>2850</v>
      </c>
      <c r="D13" s="58" t="s">
        <v>20</v>
      </c>
      <c r="E13" s="49">
        <f t="shared" si="1"/>
        <v>0</v>
      </c>
      <c r="F13" s="59">
        <v>0</v>
      </c>
      <c r="G13" s="60">
        <v>0</v>
      </c>
      <c r="H13" s="41">
        <f t="shared" si="0"/>
        <v>20000</v>
      </c>
      <c r="I13" s="59">
        <v>20000</v>
      </c>
      <c r="J13" s="60">
        <v>0</v>
      </c>
    </row>
    <row r="14" spans="1:10" s="31" customFormat="1" ht="32.25" customHeight="1" thickBot="1" x14ac:dyDescent="0.25">
      <c r="A14" s="61">
        <v>400</v>
      </c>
      <c r="B14" s="62" t="s">
        <v>21</v>
      </c>
      <c r="C14" s="63"/>
      <c r="D14" s="63"/>
      <c r="E14" s="64">
        <f t="shared" si="1"/>
        <v>0</v>
      </c>
      <c r="F14" s="65">
        <f>F15</f>
        <v>0</v>
      </c>
      <c r="G14" s="66">
        <f>G15</f>
        <v>0</v>
      </c>
      <c r="H14" s="64">
        <f t="shared" si="0"/>
        <v>20000</v>
      </c>
      <c r="I14" s="65">
        <f>I15</f>
        <v>20000</v>
      </c>
      <c r="J14" s="66">
        <f>J15</f>
        <v>0</v>
      </c>
    </row>
    <row r="15" spans="1:10" s="31" customFormat="1" ht="20.100000000000001" customHeight="1" x14ac:dyDescent="0.2">
      <c r="A15" s="67"/>
      <c r="B15" s="68">
        <v>40002</v>
      </c>
      <c r="C15" s="34" t="s">
        <v>22</v>
      </c>
      <c r="D15" s="35"/>
      <c r="E15" s="36">
        <f t="shared" si="1"/>
        <v>0</v>
      </c>
      <c r="F15" s="37">
        <f>SUM(F16)</f>
        <v>0</v>
      </c>
      <c r="G15" s="38">
        <f>SUM(G16)</f>
        <v>0</v>
      </c>
      <c r="H15" s="36">
        <f t="shared" si="0"/>
        <v>20000</v>
      </c>
      <c r="I15" s="37">
        <f>SUM(I16)</f>
        <v>20000</v>
      </c>
      <c r="J15" s="38">
        <f>SUM(J16)</f>
        <v>0</v>
      </c>
    </row>
    <row r="16" spans="1:10" ht="20.100000000000001" customHeight="1" thickBot="1" x14ac:dyDescent="0.25">
      <c r="A16" s="67"/>
      <c r="B16" s="69"/>
      <c r="C16" s="70">
        <v>4300</v>
      </c>
      <c r="D16" s="71" t="s">
        <v>23</v>
      </c>
      <c r="E16" s="41">
        <f t="shared" si="1"/>
        <v>0</v>
      </c>
      <c r="F16" s="59">
        <v>0</v>
      </c>
      <c r="G16" s="60">
        <v>0</v>
      </c>
      <c r="H16" s="41">
        <f t="shared" si="0"/>
        <v>20000</v>
      </c>
      <c r="I16" s="59">
        <v>20000</v>
      </c>
      <c r="J16" s="60">
        <v>0</v>
      </c>
    </row>
    <row r="17" spans="1:10" ht="20.100000000000001" customHeight="1" thickBot="1" x14ac:dyDescent="0.25">
      <c r="A17" s="61">
        <v>600</v>
      </c>
      <c r="B17" s="62" t="s">
        <v>24</v>
      </c>
      <c r="C17" s="63"/>
      <c r="D17" s="63"/>
      <c r="E17" s="64">
        <f t="shared" si="1"/>
        <v>0</v>
      </c>
      <c r="F17" s="65">
        <f>F23+F18</f>
        <v>0</v>
      </c>
      <c r="G17" s="66">
        <f>G23+G18</f>
        <v>0</v>
      </c>
      <c r="H17" s="64">
        <f t="shared" si="0"/>
        <v>361800</v>
      </c>
      <c r="I17" s="65">
        <f>I23+I18</f>
        <v>361800</v>
      </c>
      <c r="J17" s="66">
        <f>J23+J18</f>
        <v>0</v>
      </c>
    </row>
    <row r="18" spans="1:10" ht="20.100000000000001" customHeight="1" x14ac:dyDescent="0.2">
      <c r="A18" s="67"/>
      <c r="B18" s="68">
        <v>60016</v>
      </c>
      <c r="C18" s="34" t="s">
        <v>25</v>
      </c>
      <c r="D18" s="35"/>
      <c r="E18" s="36">
        <f t="shared" si="1"/>
        <v>0</v>
      </c>
      <c r="F18" s="37">
        <f>SUM(F19:F22)</f>
        <v>0</v>
      </c>
      <c r="G18" s="38">
        <f>SUM(G19:G22)</f>
        <v>0</v>
      </c>
      <c r="H18" s="36">
        <f t="shared" si="0"/>
        <v>355600</v>
      </c>
      <c r="I18" s="37">
        <f>SUM(I19:I22)</f>
        <v>355600</v>
      </c>
      <c r="J18" s="38">
        <f>SUM(J19:J22)</f>
        <v>0</v>
      </c>
    </row>
    <row r="19" spans="1:10" ht="20.100000000000001" customHeight="1" x14ac:dyDescent="0.2">
      <c r="A19" s="67"/>
      <c r="B19" s="69"/>
      <c r="C19" s="57">
        <v>4270</v>
      </c>
      <c r="D19" s="72" t="s">
        <v>26</v>
      </c>
      <c r="E19" s="41">
        <f t="shared" si="1"/>
        <v>0</v>
      </c>
      <c r="F19" s="59">
        <v>0</v>
      </c>
      <c r="G19" s="60">
        <v>0</v>
      </c>
      <c r="H19" s="41">
        <f t="shared" si="0"/>
        <v>180000</v>
      </c>
      <c r="I19" s="59">
        <v>180000</v>
      </c>
      <c r="J19" s="60">
        <v>0</v>
      </c>
    </row>
    <row r="20" spans="1:10" ht="20.100000000000001" customHeight="1" x14ac:dyDescent="0.2">
      <c r="A20" s="67"/>
      <c r="B20" s="69"/>
      <c r="C20" s="57">
        <v>4300</v>
      </c>
      <c r="D20" s="72" t="s">
        <v>23</v>
      </c>
      <c r="E20" s="41">
        <f t="shared" si="1"/>
        <v>0</v>
      </c>
      <c r="F20" s="59">
        <v>0</v>
      </c>
      <c r="G20" s="60">
        <v>0</v>
      </c>
      <c r="H20" s="41">
        <f t="shared" si="0"/>
        <v>70000</v>
      </c>
      <c r="I20" s="59">
        <v>70000</v>
      </c>
      <c r="J20" s="60">
        <v>0</v>
      </c>
    </row>
    <row r="21" spans="1:10" ht="20.100000000000001" customHeight="1" x14ac:dyDescent="0.2">
      <c r="A21" s="67"/>
      <c r="B21" s="69"/>
      <c r="C21" s="73">
        <v>6050</v>
      </c>
      <c r="D21" s="74" t="s">
        <v>27</v>
      </c>
      <c r="E21" s="41">
        <f t="shared" si="1"/>
        <v>0</v>
      </c>
      <c r="F21" s="59">
        <v>0</v>
      </c>
      <c r="G21" s="60">
        <v>0</v>
      </c>
      <c r="H21" s="41">
        <f t="shared" si="0"/>
        <v>5600</v>
      </c>
      <c r="I21" s="75">
        <v>5600</v>
      </c>
      <c r="J21" s="76">
        <v>0</v>
      </c>
    </row>
    <row r="22" spans="1:10" ht="20.100000000000001" customHeight="1" x14ac:dyDescent="0.2">
      <c r="A22" s="67"/>
      <c r="B22" s="69"/>
      <c r="C22" s="77">
        <v>6050</v>
      </c>
      <c r="D22" s="78" t="s">
        <v>28</v>
      </c>
      <c r="E22" s="41">
        <f t="shared" si="1"/>
        <v>0</v>
      </c>
      <c r="F22" s="59">
        <v>0</v>
      </c>
      <c r="G22" s="60">
        <v>0</v>
      </c>
      <c r="H22" s="41">
        <f t="shared" si="0"/>
        <v>100000</v>
      </c>
      <c r="I22" s="79">
        <v>100000</v>
      </c>
      <c r="J22" s="80">
        <v>0</v>
      </c>
    </row>
    <row r="23" spans="1:10" ht="20.100000000000001" customHeight="1" x14ac:dyDescent="0.2">
      <c r="A23" s="67"/>
      <c r="B23" s="68">
        <v>60053</v>
      </c>
      <c r="C23" s="34" t="s">
        <v>29</v>
      </c>
      <c r="D23" s="35"/>
      <c r="E23" s="36">
        <f t="shared" si="1"/>
        <v>0</v>
      </c>
      <c r="F23" s="37">
        <f>SUM(F24:F26)</f>
        <v>0</v>
      </c>
      <c r="G23" s="38">
        <f>SUM(G24:G26)</f>
        <v>0</v>
      </c>
      <c r="H23" s="36">
        <f t="shared" si="0"/>
        <v>6200</v>
      </c>
      <c r="I23" s="37">
        <f>SUM(I24:I26)</f>
        <v>6200</v>
      </c>
      <c r="J23" s="81">
        <f>SUM(J24:J26)</f>
        <v>0</v>
      </c>
    </row>
    <row r="24" spans="1:10" ht="20.100000000000001" customHeight="1" x14ac:dyDescent="0.2">
      <c r="A24" s="67"/>
      <c r="B24" s="69"/>
      <c r="C24" s="57">
        <v>4260</v>
      </c>
      <c r="D24" s="72" t="s">
        <v>30</v>
      </c>
      <c r="E24" s="41">
        <f t="shared" si="1"/>
        <v>0</v>
      </c>
      <c r="F24" s="59">
        <v>0</v>
      </c>
      <c r="G24" s="60">
        <v>0</v>
      </c>
      <c r="H24" s="41">
        <f t="shared" si="0"/>
        <v>700</v>
      </c>
      <c r="I24" s="59">
        <v>700</v>
      </c>
      <c r="J24" s="60">
        <v>0</v>
      </c>
    </row>
    <row r="25" spans="1:10" ht="20.100000000000001" customHeight="1" x14ac:dyDescent="0.2">
      <c r="A25" s="67"/>
      <c r="B25" s="69"/>
      <c r="C25" s="57">
        <v>4300</v>
      </c>
      <c r="D25" s="72" t="s">
        <v>23</v>
      </c>
      <c r="E25" s="41">
        <f t="shared" si="1"/>
        <v>0</v>
      </c>
      <c r="F25" s="59">
        <v>0</v>
      </c>
      <c r="G25" s="60">
        <v>0</v>
      </c>
      <c r="H25" s="41">
        <f t="shared" si="0"/>
        <v>1000</v>
      </c>
      <c r="I25" s="59">
        <v>1000</v>
      </c>
      <c r="J25" s="60">
        <v>0</v>
      </c>
    </row>
    <row r="26" spans="1:10" ht="20.100000000000001" customHeight="1" thickBot="1" x14ac:dyDescent="0.25">
      <c r="A26" s="67"/>
      <c r="B26" s="69"/>
      <c r="C26" s="57">
        <v>4360</v>
      </c>
      <c r="D26" s="72" t="s">
        <v>31</v>
      </c>
      <c r="E26" s="41">
        <f t="shared" si="1"/>
        <v>0</v>
      </c>
      <c r="F26" s="59">
        <v>0</v>
      </c>
      <c r="G26" s="60">
        <v>0</v>
      </c>
      <c r="H26" s="41">
        <f t="shared" si="0"/>
        <v>4500</v>
      </c>
      <c r="I26" s="59">
        <v>4500</v>
      </c>
      <c r="J26" s="60">
        <v>0</v>
      </c>
    </row>
    <row r="27" spans="1:10" s="31" customFormat="1" ht="20.100000000000001" customHeight="1" thickBot="1" x14ac:dyDescent="0.25">
      <c r="A27" s="61">
        <v>630</v>
      </c>
      <c r="B27" s="62" t="s">
        <v>32</v>
      </c>
      <c r="C27" s="63"/>
      <c r="D27" s="82"/>
      <c r="E27" s="64">
        <f t="shared" si="1"/>
        <v>52524.79</v>
      </c>
      <c r="F27" s="65">
        <f>F28+F30</f>
        <v>52524.79</v>
      </c>
      <c r="G27" s="66">
        <f>G28+G30</f>
        <v>0</v>
      </c>
      <c r="H27" s="64">
        <f t="shared" si="0"/>
        <v>99220.650000000009</v>
      </c>
      <c r="I27" s="65">
        <f>I28+I30</f>
        <v>99220.650000000009</v>
      </c>
      <c r="J27" s="66">
        <f>J28+J30</f>
        <v>0</v>
      </c>
    </row>
    <row r="28" spans="1:10" s="31" customFormat="1" ht="20.100000000000001" customHeight="1" x14ac:dyDescent="0.2">
      <c r="A28" s="83"/>
      <c r="B28" s="84">
        <v>63003</v>
      </c>
      <c r="C28" s="85" t="s">
        <v>33</v>
      </c>
      <c r="D28" s="86"/>
      <c r="E28" s="87">
        <f t="shared" si="1"/>
        <v>3000</v>
      </c>
      <c r="F28" s="88">
        <f>F29</f>
        <v>3000</v>
      </c>
      <c r="G28" s="89">
        <f>G29</f>
        <v>0</v>
      </c>
      <c r="H28" s="87">
        <f t="shared" si="0"/>
        <v>0</v>
      </c>
      <c r="I28" s="88">
        <f>I29</f>
        <v>0</v>
      </c>
      <c r="J28" s="89">
        <f>J29</f>
        <v>0</v>
      </c>
    </row>
    <row r="29" spans="1:10" s="31" customFormat="1" ht="21.95" customHeight="1" x14ac:dyDescent="0.2">
      <c r="A29" s="90"/>
      <c r="B29" s="91"/>
      <c r="C29" s="92" t="s">
        <v>34</v>
      </c>
      <c r="D29" s="93" t="s">
        <v>35</v>
      </c>
      <c r="E29" s="41">
        <f t="shared" si="1"/>
        <v>3000</v>
      </c>
      <c r="F29" s="59">
        <v>3000</v>
      </c>
      <c r="G29" s="60">
        <v>0</v>
      </c>
      <c r="H29" s="41">
        <f t="shared" si="0"/>
        <v>0</v>
      </c>
      <c r="I29" s="59">
        <v>0</v>
      </c>
      <c r="J29" s="60">
        <v>0</v>
      </c>
    </row>
    <row r="30" spans="1:10" s="31" customFormat="1" ht="20.100000000000001" customHeight="1" x14ac:dyDescent="0.2">
      <c r="A30" s="90"/>
      <c r="B30" s="69">
        <v>63095</v>
      </c>
      <c r="C30" s="94" t="s">
        <v>36</v>
      </c>
      <c r="D30" s="95"/>
      <c r="E30" s="36">
        <f t="shared" si="1"/>
        <v>49524.79</v>
      </c>
      <c r="F30" s="37">
        <f>SUM(F35:F35)</f>
        <v>49524.79</v>
      </c>
      <c r="G30" s="38">
        <f>SUM(G35:G35)</f>
        <v>0</v>
      </c>
      <c r="H30" s="36">
        <f t="shared" si="0"/>
        <v>99220.650000000009</v>
      </c>
      <c r="I30" s="37">
        <f>SUM(I31:I35)</f>
        <v>99220.650000000009</v>
      </c>
      <c r="J30" s="38">
        <f>SUM(J31:J35)</f>
        <v>0</v>
      </c>
    </row>
    <row r="31" spans="1:10" ht="20.100000000000001" customHeight="1" x14ac:dyDescent="0.2">
      <c r="A31" s="67"/>
      <c r="B31" s="69"/>
      <c r="C31" s="57">
        <v>4260</v>
      </c>
      <c r="D31" s="72" t="s">
        <v>37</v>
      </c>
      <c r="E31" s="41">
        <f t="shared" si="1"/>
        <v>0</v>
      </c>
      <c r="F31" s="59">
        <v>0</v>
      </c>
      <c r="G31" s="60">
        <v>0</v>
      </c>
      <c r="H31" s="41">
        <f t="shared" si="0"/>
        <v>3000</v>
      </c>
      <c r="I31" s="59">
        <v>3000</v>
      </c>
      <c r="J31" s="60">
        <v>0</v>
      </c>
    </row>
    <row r="32" spans="1:10" ht="20.100000000000001" customHeight="1" x14ac:dyDescent="0.2">
      <c r="A32" s="67"/>
      <c r="B32" s="69"/>
      <c r="C32" s="57">
        <v>4300</v>
      </c>
      <c r="D32" s="72" t="s">
        <v>23</v>
      </c>
      <c r="E32" s="41">
        <f t="shared" si="1"/>
        <v>0</v>
      </c>
      <c r="F32" s="59">
        <v>0</v>
      </c>
      <c r="G32" s="60">
        <v>0</v>
      </c>
      <c r="H32" s="41">
        <f t="shared" si="0"/>
        <v>15000</v>
      </c>
      <c r="I32" s="59">
        <v>15000</v>
      </c>
      <c r="J32" s="60">
        <v>0</v>
      </c>
    </row>
    <row r="33" spans="1:10" ht="20.100000000000001" customHeight="1" x14ac:dyDescent="0.2">
      <c r="A33" s="96"/>
      <c r="B33" s="97"/>
      <c r="C33" s="77">
        <v>6057</v>
      </c>
      <c r="D33" s="78" t="s">
        <v>38</v>
      </c>
      <c r="E33" s="98">
        <f t="shared" si="1"/>
        <v>0</v>
      </c>
      <c r="F33" s="99">
        <v>0</v>
      </c>
      <c r="G33" s="100">
        <v>0</v>
      </c>
      <c r="H33" s="98">
        <f t="shared" si="0"/>
        <v>49524.79</v>
      </c>
      <c r="I33" s="79">
        <v>49524.79</v>
      </c>
      <c r="J33" s="101">
        <v>0</v>
      </c>
    </row>
    <row r="34" spans="1:10" ht="20.100000000000001" customHeight="1" x14ac:dyDescent="0.2">
      <c r="A34" s="67"/>
      <c r="B34" s="69"/>
      <c r="C34" s="102">
        <v>6059</v>
      </c>
      <c r="D34" s="103" t="s">
        <v>38</v>
      </c>
      <c r="E34" s="41">
        <f t="shared" si="1"/>
        <v>0</v>
      </c>
      <c r="F34" s="42">
        <v>0</v>
      </c>
      <c r="G34" s="43">
        <v>0</v>
      </c>
      <c r="H34" s="41">
        <f t="shared" si="0"/>
        <v>31695.86</v>
      </c>
      <c r="I34" s="104">
        <v>31695.86</v>
      </c>
      <c r="J34" s="105">
        <v>0</v>
      </c>
    </row>
    <row r="35" spans="1:10" ht="38.25" customHeight="1" thickBot="1" x14ac:dyDescent="0.25">
      <c r="A35" s="106"/>
      <c r="B35" s="107"/>
      <c r="C35" s="108" t="s">
        <v>39</v>
      </c>
      <c r="D35" s="109" t="s">
        <v>40</v>
      </c>
      <c r="E35" s="110">
        <f t="shared" si="1"/>
        <v>49524.79</v>
      </c>
      <c r="F35" s="111">
        <v>49524.79</v>
      </c>
      <c r="G35" s="112">
        <v>0</v>
      </c>
      <c r="H35" s="110">
        <f t="shared" si="0"/>
        <v>0</v>
      </c>
      <c r="I35" s="113">
        <v>0</v>
      </c>
      <c r="J35" s="114">
        <v>0</v>
      </c>
    </row>
    <row r="36" spans="1:10" s="31" customFormat="1" ht="20.100000000000001" customHeight="1" thickBot="1" x14ac:dyDescent="0.25">
      <c r="A36" s="61">
        <v>700</v>
      </c>
      <c r="B36" s="62" t="s">
        <v>41</v>
      </c>
      <c r="C36" s="63"/>
      <c r="D36" s="82"/>
      <c r="E36" s="64">
        <f>F36+G36</f>
        <v>701100</v>
      </c>
      <c r="F36" s="65">
        <f>F37+F39</f>
        <v>701100</v>
      </c>
      <c r="G36" s="66">
        <f>G37+G39</f>
        <v>0</v>
      </c>
      <c r="H36" s="64">
        <f t="shared" si="0"/>
        <v>119260</v>
      </c>
      <c r="I36" s="65">
        <f>I37+I39</f>
        <v>119260</v>
      </c>
      <c r="J36" s="66">
        <f>J37+J39</f>
        <v>0</v>
      </c>
    </row>
    <row r="37" spans="1:10" s="31" customFormat="1" ht="20.100000000000001" customHeight="1" x14ac:dyDescent="0.2">
      <c r="A37" s="83"/>
      <c r="B37" s="84">
        <v>70004</v>
      </c>
      <c r="C37" s="85" t="s">
        <v>42</v>
      </c>
      <c r="D37" s="86"/>
      <c r="E37" s="87">
        <f>F37+G37</f>
        <v>0</v>
      </c>
      <c r="F37" s="88">
        <f>F38</f>
        <v>0</v>
      </c>
      <c r="G37" s="89">
        <f>G38</f>
        <v>0</v>
      </c>
      <c r="H37" s="87">
        <f t="shared" si="0"/>
        <v>104260</v>
      </c>
      <c r="I37" s="88">
        <f>I38</f>
        <v>104260</v>
      </c>
      <c r="J37" s="89">
        <f>J38</f>
        <v>0</v>
      </c>
    </row>
    <row r="38" spans="1:10" ht="20.100000000000001" customHeight="1" x14ac:dyDescent="0.2">
      <c r="A38" s="90"/>
      <c r="B38" s="91"/>
      <c r="C38" s="57">
        <v>4270</v>
      </c>
      <c r="D38" s="72" t="s">
        <v>26</v>
      </c>
      <c r="E38" s="41">
        <f>F38+G38</f>
        <v>0</v>
      </c>
      <c r="F38" s="59">
        <v>0</v>
      </c>
      <c r="G38" s="60">
        <v>0</v>
      </c>
      <c r="H38" s="41">
        <f t="shared" si="0"/>
        <v>104260</v>
      </c>
      <c r="I38" s="59">
        <v>104260</v>
      </c>
      <c r="J38" s="60">
        <v>0</v>
      </c>
    </row>
    <row r="39" spans="1:10" s="31" customFormat="1" ht="20.100000000000001" customHeight="1" x14ac:dyDescent="0.2">
      <c r="A39" s="90"/>
      <c r="B39" s="69">
        <v>70005</v>
      </c>
      <c r="C39" s="34" t="s">
        <v>43</v>
      </c>
      <c r="D39" s="115"/>
      <c r="E39" s="36">
        <f>F39+G39</f>
        <v>701100</v>
      </c>
      <c r="F39" s="37">
        <f>SUM(F40:F44)</f>
        <v>701100</v>
      </c>
      <c r="G39" s="38">
        <f>SUM(G40:G44)</f>
        <v>0</v>
      </c>
      <c r="H39" s="36">
        <f t="shared" si="0"/>
        <v>15000</v>
      </c>
      <c r="I39" s="37">
        <f>SUM(I41:I44)</f>
        <v>15000</v>
      </c>
      <c r="J39" s="38">
        <f>SUM(J41:J44)</f>
        <v>0</v>
      </c>
    </row>
    <row r="40" spans="1:10" s="31" customFormat="1" ht="27.95" customHeight="1" x14ac:dyDescent="0.2">
      <c r="A40" s="90"/>
      <c r="B40" s="69"/>
      <c r="C40" s="116" t="s">
        <v>44</v>
      </c>
      <c r="D40" s="117" t="s">
        <v>45</v>
      </c>
      <c r="E40" s="118">
        <f>F40+G40</f>
        <v>100</v>
      </c>
      <c r="F40" s="119">
        <v>100</v>
      </c>
      <c r="G40" s="120">
        <v>0</v>
      </c>
      <c r="H40" s="118">
        <f t="shared" si="0"/>
        <v>0</v>
      </c>
      <c r="I40" s="119">
        <v>0</v>
      </c>
      <c r="J40" s="120">
        <v>0</v>
      </c>
    </row>
    <row r="41" spans="1:10" ht="20.100000000000001" customHeight="1" x14ac:dyDescent="0.2">
      <c r="A41" s="90"/>
      <c r="B41" s="121"/>
      <c r="C41" s="122" t="s">
        <v>46</v>
      </c>
      <c r="D41" s="123" t="s">
        <v>47</v>
      </c>
      <c r="E41" s="124">
        <f t="shared" ref="E41:E73" si="2">F41+G41</f>
        <v>12000</v>
      </c>
      <c r="F41" s="125">
        <v>12000</v>
      </c>
      <c r="G41" s="126">
        <v>0</v>
      </c>
      <c r="H41" s="124">
        <f t="shared" si="0"/>
        <v>0</v>
      </c>
      <c r="I41" s="127">
        <v>0</v>
      </c>
      <c r="J41" s="126">
        <v>0</v>
      </c>
    </row>
    <row r="42" spans="1:10" ht="26.25" customHeight="1" x14ac:dyDescent="0.2">
      <c r="A42" s="90"/>
      <c r="B42" s="121"/>
      <c r="C42" s="128" t="s">
        <v>48</v>
      </c>
      <c r="D42" s="129" t="s">
        <v>49</v>
      </c>
      <c r="E42" s="130">
        <f t="shared" si="2"/>
        <v>189000</v>
      </c>
      <c r="F42" s="131">
        <v>189000</v>
      </c>
      <c r="G42" s="132">
        <v>0</v>
      </c>
      <c r="H42" s="130">
        <f t="shared" si="0"/>
        <v>0</v>
      </c>
      <c r="I42" s="42">
        <v>0</v>
      </c>
      <c r="J42" s="132">
        <v>0</v>
      </c>
    </row>
    <row r="43" spans="1:10" ht="27.75" customHeight="1" x14ac:dyDescent="0.2">
      <c r="A43" s="90"/>
      <c r="B43" s="121"/>
      <c r="C43" s="133" t="s">
        <v>50</v>
      </c>
      <c r="D43" s="134" t="s">
        <v>51</v>
      </c>
      <c r="E43" s="41">
        <f t="shared" si="2"/>
        <v>500000</v>
      </c>
      <c r="F43" s="44">
        <v>500000</v>
      </c>
      <c r="G43" s="45">
        <v>0</v>
      </c>
      <c r="H43" s="41">
        <f t="shared" si="0"/>
        <v>0</v>
      </c>
      <c r="I43" s="42">
        <v>0</v>
      </c>
      <c r="J43" s="43">
        <v>0</v>
      </c>
    </row>
    <row r="44" spans="1:10" ht="20.100000000000001" customHeight="1" thickBot="1" x14ac:dyDescent="0.25">
      <c r="A44" s="106"/>
      <c r="B44" s="107"/>
      <c r="C44" s="135">
        <v>4300</v>
      </c>
      <c r="D44" s="136" t="s">
        <v>52</v>
      </c>
      <c r="E44" s="110">
        <f t="shared" si="2"/>
        <v>0</v>
      </c>
      <c r="F44" s="113">
        <v>0</v>
      </c>
      <c r="G44" s="114">
        <v>0</v>
      </c>
      <c r="H44" s="110">
        <f t="shared" si="0"/>
        <v>15000</v>
      </c>
      <c r="I44" s="113">
        <v>15000</v>
      </c>
      <c r="J44" s="114">
        <v>0</v>
      </c>
    </row>
    <row r="45" spans="1:10" s="31" customFormat="1" ht="20.100000000000001" customHeight="1" thickBot="1" x14ac:dyDescent="0.25">
      <c r="A45" s="61">
        <v>710</v>
      </c>
      <c r="B45" s="62" t="s">
        <v>53</v>
      </c>
      <c r="C45" s="63"/>
      <c r="D45" s="82"/>
      <c r="E45" s="64">
        <f t="shared" si="2"/>
        <v>14967</v>
      </c>
      <c r="F45" s="65">
        <f>F48+F52+F46+F59+F50</f>
        <v>13967</v>
      </c>
      <c r="G45" s="66">
        <f>G48+G52+G46+G59+G50</f>
        <v>1000</v>
      </c>
      <c r="H45" s="64">
        <f t="shared" si="0"/>
        <v>180686.65</v>
      </c>
      <c r="I45" s="65">
        <f>I46+I48+I52+I59+I50</f>
        <v>179686.65</v>
      </c>
      <c r="J45" s="66">
        <f>J46+J48+J52+J59+J50</f>
        <v>1000</v>
      </c>
    </row>
    <row r="46" spans="1:10" ht="20.100000000000001" customHeight="1" x14ac:dyDescent="0.2">
      <c r="A46" s="137"/>
      <c r="B46" s="84">
        <v>71002</v>
      </c>
      <c r="C46" s="85" t="s">
        <v>54</v>
      </c>
      <c r="D46" s="86"/>
      <c r="E46" s="87">
        <f>F46+G46</f>
        <v>0</v>
      </c>
      <c r="F46" s="88">
        <f>SUM(F47:F47)</f>
        <v>0</v>
      </c>
      <c r="G46" s="89">
        <f>SUM(G47:G47)</f>
        <v>0</v>
      </c>
      <c r="H46" s="87">
        <f t="shared" si="0"/>
        <v>40000</v>
      </c>
      <c r="I46" s="88">
        <f>SUM(I47:I47)</f>
        <v>40000</v>
      </c>
      <c r="J46" s="89">
        <f>SUM(J47:J47)</f>
        <v>0</v>
      </c>
    </row>
    <row r="47" spans="1:10" s="31" customFormat="1" ht="21.95" customHeight="1" x14ac:dyDescent="0.2">
      <c r="A47" s="67"/>
      <c r="B47" s="91"/>
      <c r="C47" s="57">
        <v>4300</v>
      </c>
      <c r="D47" s="58" t="s">
        <v>23</v>
      </c>
      <c r="E47" s="41">
        <f>F47+G47</f>
        <v>0</v>
      </c>
      <c r="F47" s="59">
        <v>0</v>
      </c>
      <c r="G47" s="60">
        <v>0</v>
      </c>
      <c r="H47" s="41">
        <f t="shared" si="0"/>
        <v>40000</v>
      </c>
      <c r="I47" s="59">
        <v>40000</v>
      </c>
      <c r="J47" s="60">
        <v>0</v>
      </c>
    </row>
    <row r="48" spans="1:10" s="31" customFormat="1" ht="30" customHeight="1" x14ac:dyDescent="0.2">
      <c r="A48" s="67"/>
      <c r="B48" s="69">
        <v>71004</v>
      </c>
      <c r="C48" s="34" t="s">
        <v>55</v>
      </c>
      <c r="D48" s="115"/>
      <c r="E48" s="36">
        <f t="shared" si="2"/>
        <v>0</v>
      </c>
      <c r="F48" s="37">
        <f>F49</f>
        <v>0</v>
      </c>
      <c r="G48" s="56">
        <f>G49</f>
        <v>0</v>
      </c>
      <c r="H48" s="36">
        <f t="shared" si="0"/>
        <v>60000</v>
      </c>
      <c r="I48" s="37">
        <f>I49</f>
        <v>60000</v>
      </c>
      <c r="J48" s="38">
        <f>J49</f>
        <v>0</v>
      </c>
    </row>
    <row r="49" spans="1:10" s="31" customFormat="1" ht="20.100000000000001" customHeight="1" x14ac:dyDescent="0.2">
      <c r="A49" s="67"/>
      <c r="B49" s="91"/>
      <c r="C49" s="57">
        <v>4300</v>
      </c>
      <c r="D49" s="58" t="s">
        <v>56</v>
      </c>
      <c r="E49" s="41">
        <f t="shared" si="2"/>
        <v>0</v>
      </c>
      <c r="F49" s="59">
        <v>0</v>
      </c>
      <c r="G49" s="60">
        <v>0</v>
      </c>
      <c r="H49" s="41">
        <f t="shared" si="0"/>
        <v>60000</v>
      </c>
      <c r="I49" s="59">
        <v>60000</v>
      </c>
      <c r="J49" s="60">
        <v>0</v>
      </c>
    </row>
    <row r="50" spans="1:10" ht="20.100000000000001" customHeight="1" x14ac:dyDescent="0.2">
      <c r="A50" s="67"/>
      <c r="B50" s="68">
        <v>71012</v>
      </c>
      <c r="C50" s="53" t="s">
        <v>57</v>
      </c>
      <c r="D50" s="138"/>
      <c r="E50" s="139">
        <f>F50+G50</f>
        <v>0</v>
      </c>
      <c r="F50" s="55">
        <f>SUM(F51)</f>
        <v>0</v>
      </c>
      <c r="G50" s="56">
        <f>SUM(G51)</f>
        <v>0</v>
      </c>
      <c r="H50" s="139">
        <f t="shared" si="0"/>
        <v>21000</v>
      </c>
      <c r="I50" s="55">
        <f>SUM(I51)</f>
        <v>21000</v>
      </c>
      <c r="J50" s="56">
        <f>SUM(J51)</f>
        <v>0</v>
      </c>
    </row>
    <row r="51" spans="1:10" ht="20.100000000000001" customHeight="1" x14ac:dyDescent="0.2">
      <c r="A51" s="67"/>
      <c r="B51" s="69"/>
      <c r="C51" s="140" t="s">
        <v>58</v>
      </c>
      <c r="D51" s="58" t="s">
        <v>59</v>
      </c>
      <c r="E51" s="41">
        <f>F51+G51</f>
        <v>0</v>
      </c>
      <c r="F51" s="59">
        <v>0</v>
      </c>
      <c r="G51" s="60">
        <v>0</v>
      </c>
      <c r="H51" s="41">
        <f t="shared" si="0"/>
        <v>21000</v>
      </c>
      <c r="I51" s="59">
        <v>21000</v>
      </c>
      <c r="J51" s="60">
        <v>0</v>
      </c>
    </row>
    <row r="52" spans="1:10" ht="20.100000000000001" customHeight="1" x14ac:dyDescent="0.2">
      <c r="A52" s="67"/>
      <c r="B52" s="68">
        <v>71035</v>
      </c>
      <c r="C52" s="53" t="s">
        <v>60</v>
      </c>
      <c r="D52" s="138"/>
      <c r="E52" s="139">
        <f t="shared" si="2"/>
        <v>14967</v>
      </c>
      <c r="F52" s="55">
        <f>SUM(F53:F58)</f>
        <v>13967</v>
      </c>
      <c r="G52" s="56">
        <f>SUM(G53:G58)</f>
        <v>1000</v>
      </c>
      <c r="H52" s="139">
        <f t="shared" si="0"/>
        <v>47686.65</v>
      </c>
      <c r="I52" s="55">
        <f>SUM(I53:I58)</f>
        <v>46686.65</v>
      </c>
      <c r="J52" s="56">
        <f>SUM(J53:J58)</f>
        <v>1000</v>
      </c>
    </row>
    <row r="53" spans="1:10" ht="26.25" customHeight="1" x14ac:dyDescent="0.2">
      <c r="A53" s="67"/>
      <c r="B53" s="69"/>
      <c r="C53" s="140" t="s">
        <v>48</v>
      </c>
      <c r="D53" s="141" t="s">
        <v>49</v>
      </c>
      <c r="E53" s="41">
        <f t="shared" si="2"/>
        <v>1967</v>
      </c>
      <c r="F53" s="59">
        <v>1967</v>
      </c>
      <c r="G53" s="60">
        <v>0</v>
      </c>
      <c r="H53" s="41">
        <f t="shared" si="0"/>
        <v>0</v>
      </c>
      <c r="I53" s="59">
        <v>0</v>
      </c>
      <c r="J53" s="60">
        <v>0</v>
      </c>
    </row>
    <row r="54" spans="1:10" ht="20.100000000000001" customHeight="1" x14ac:dyDescent="0.2">
      <c r="A54" s="67"/>
      <c r="B54" s="69"/>
      <c r="C54" s="92" t="s">
        <v>61</v>
      </c>
      <c r="D54" s="142" t="s">
        <v>62</v>
      </c>
      <c r="E54" s="118">
        <f t="shared" si="2"/>
        <v>12000</v>
      </c>
      <c r="F54" s="119">
        <v>12000</v>
      </c>
      <c r="G54" s="120">
        <v>0</v>
      </c>
      <c r="H54" s="118">
        <f t="shared" si="0"/>
        <v>0</v>
      </c>
      <c r="I54" s="119">
        <v>0</v>
      </c>
      <c r="J54" s="120">
        <v>0</v>
      </c>
    </row>
    <row r="55" spans="1:10" ht="20.100000000000001" customHeight="1" x14ac:dyDescent="0.2">
      <c r="A55" s="67"/>
      <c r="B55" s="69"/>
      <c r="C55" s="92" t="s">
        <v>63</v>
      </c>
      <c r="D55" s="141" t="s">
        <v>64</v>
      </c>
      <c r="E55" s="143">
        <f t="shared" si="2"/>
        <v>1000</v>
      </c>
      <c r="F55" s="59">
        <v>0</v>
      </c>
      <c r="G55" s="60">
        <v>1000</v>
      </c>
      <c r="H55" s="143">
        <f t="shared" si="0"/>
        <v>0</v>
      </c>
      <c r="I55" s="59">
        <v>0</v>
      </c>
      <c r="J55" s="60">
        <v>0</v>
      </c>
    </row>
    <row r="56" spans="1:10" ht="20.100000000000001" customHeight="1" x14ac:dyDescent="0.2">
      <c r="A56" s="67"/>
      <c r="B56" s="69"/>
      <c r="C56" s="144" t="s">
        <v>65</v>
      </c>
      <c r="D56" s="93" t="s">
        <v>66</v>
      </c>
      <c r="E56" s="143">
        <f t="shared" si="2"/>
        <v>0</v>
      </c>
      <c r="F56" s="59">
        <v>0</v>
      </c>
      <c r="G56" s="60">
        <v>0</v>
      </c>
      <c r="H56" s="143">
        <f t="shared" si="0"/>
        <v>3500</v>
      </c>
      <c r="I56" s="119">
        <v>3500</v>
      </c>
      <c r="J56" s="120">
        <v>0</v>
      </c>
    </row>
    <row r="57" spans="1:10" ht="20.100000000000001" customHeight="1" x14ac:dyDescent="0.2">
      <c r="A57" s="67"/>
      <c r="B57" s="69"/>
      <c r="C57" s="144" t="s">
        <v>67</v>
      </c>
      <c r="D57" s="93" t="s">
        <v>30</v>
      </c>
      <c r="E57" s="143">
        <f t="shared" si="2"/>
        <v>0</v>
      </c>
      <c r="F57" s="59">
        <v>0</v>
      </c>
      <c r="G57" s="60">
        <v>0</v>
      </c>
      <c r="H57" s="143">
        <f t="shared" si="0"/>
        <v>1000</v>
      </c>
      <c r="I57" s="119">
        <v>1000</v>
      </c>
      <c r="J57" s="120">
        <v>0</v>
      </c>
    </row>
    <row r="58" spans="1:10" ht="20.100000000000001" customHeight="1" x14ac:dyDescent="0.2">
      <c r="A58" s="67"/>
      <c r="B58" s="69"/>
      <c r="C58" s="144" t="s">
        <v>58</v>
      </c>
      <c r="D58" s="93" t="s">
        <v>23</v>
      </c>
      <c r="E58" s="143">
        <f t="shared" si="2"/>
        <v>0</v>
      </c>
      <c r="F58" s="59">
        <v>0</v>
      </c>
      <c r="G58" s="60">
        <v>0</v>
      </c>
      <c r="H58" s="143">
        <f t="shared" si="0"/>
        <v>43186.65</v>
      </c>
      <c r="I58" s="59">
        <v>42186.65</v>
      </c>
      <c r="J58" s="60">
        <v>1000</v>
      </c>
    </row>
    <row r="59" spans="1:10" s="31" customFormat="1" ht="20.100000000000001" customHeight="1" x14ac:dyDescent="0.2">
      <c r="A59" s="67"/>
      <c r="B59" s="68">
        <v>71095</v>
      </c>
      <c r="C59" s="53" t="s">
        <v>68</v>
      </c>
      <c r="D59" s="138"/>
      <c r="E59" s="139">
        <f t="shared" si="2"/>
        <v>0</v>
      </c>
      <c r="F59" s="55">
        <f>SUM(F60:F60)</f>
        <v>0</v>
      </c>
      <c r="G59" s="56">
        <f>SUM(G60:G60)</f>
        <v>0</v>
      </c>
      <c r="H59" s="139">
        <f t="shared" si="0"/>
        <v>12000</v>
      </c>
      <c r="I59" s="55">
        <f>SUM(I60:I60)</f>
        <v>12000</v>
      </c>
      <c r="J59" s="56">
        <f>SUM(J60:J60)</f>
        <v>0</v>
      </c>
    </row>
    <row r="60" spans="1:10" ht="20.100000000000001" customHeight="1" thickBot="1" x14ac:dyDescent="0.25">
      <c r="A60" s="145"/>
      <c r="B60" s="146"/>
      <c r="C60" s="147" t="s">
        <v>58</v>
      </c>
      <c r="D60" s="136" t="s">
        <v>23</v>
      </c>
      <c r="E60" s="148">
        <f t="shared" si="2"/>
        <v>0</v>
      </c>
      <c r="F60" s="113">
        <v>0</v>
      </c>
      <c r="G60" s="114">
        <v>0</v>
      </c>
      <c r="H60" s="148">
        <f t="shared" si="0"/>
        <v>12000</v>
      </c>
      <c r="I60" s="113">
        <v>12000</v>
      </c>
      <c r="J60" s="114">
        <v>0</v>
      </c>
    </row>
    <row r="61" spans="1:10" ht="30" customHeight="1" thickBot="1" x14ac:dyDescent="0.25">
      <c r="A61" s="61">
        <v>750</v>
      </c>
      <c r="B61" s="62" t="s">
        <v>69</v>
      </c>
      <c r="C61" s="63"/>
      <c r="D61" s="82"/>
      <c r="E61" s="64">
        <f t="shared" si="2"/>
        <v>128550</v>
      </c>
      <c r="F61" s="65">
        <f>F62+F69+F74+F104+F98</f>
        <v>87050</v>
      </c>
      <c r="G61" s="66">
        <f>G62+G69+G74+G104+G98</f>
        <v>41500</v>
      </c>
      <c r="H61" s="64">
        <f t="shared" si="0"/>
        <v>4008893.7300000004</v>
      </c>
      <c r="I61" s="65">
        <f>I62+I69+I74+I104+I98</f>
        <v>3967393.7300000004</v>
      </c>
      <c r="J61" s="66">
        <f>J62+J69+J74+J104+J98</f>
        <v>41500</v>
      </c>
    </row>
    <row r="62" spans="1:10" ht="20.100000000000001" customHeight="1" x14ac:dyDescent="0.2">
      <c r="A62" s="83"/>
      <c r="B62" s="84">
        <v>75011</v>
      </c>
      <c r="C62" s="85" t="s">
        <v>70</v>
      </c>
      <c r="D62" s="86"/>
      <c r="E62" s="87">
        <f t="shared" si="2"/>
        <v>41550</v>
      </c>
      <c r="F62" s="88">
        <f>SUM(F63:F68)</f>
        <v>50</v>
      </c>
      <c r="G62" s="89">
        <f>SUM(G63:G68)</f>
        <v>41500</v>
      </c>
      <c r="H62" s="87">
        <f t="shared" si="0"/>
        <v>90745.17</v>
      </c>
      <c r="I62" s="88">
        <f>SUM(I63:I68)</f>
        <v>49245.17</v>
      </c>
      <c r="J62" s="89">
        <f>SUM(J63:J68)</f>
        <v>41500</v>
      </c>
    </row>
    <row r="63" spans="1:10" ht="20.100000000000001" customHeight="1" x14ac:dyDescent="0.2">
      <c r="A63" s="90"/>
      <c r="B63" s="69"/>
      <c r="C63" s="70">
        <v>2010</v>
      </c>
      <c r="D63" s="149" t="s">
        <v>71</v>
      </c>
      <c r="E63" s="41">
        <f t="shared" si="2"/>
        <v>41500</v>
      </c>
      <c r="F63" s="59">
        <v>0</v>
      </c>
      <c r="G63" s="60">
        <v>41500</v>
      </c>
      <c r="H63" s="41">
        <f t="shared" si="0"/>
        <v>0</v>
      </c>
      <c r="I63" s="59">
        <v>0</v>
      </c>
      <c r="J63" s="60">
        <v>0</v>
      </c>
    </row>
    <row r="64" spans="1:10" ht="26.25" customHeight="1" x14ac:dyDescent="0.2">
      <c r="A64" s="90"/>
      <c r="B64" s="69"/>
      <c r="C64" s="70">
        <v>2360</v>
      </c>
      <c r="D64" s="141" t="s">
        <v>72</v>
      </c>
      <c r="E64" s="41">
        <f>F64+G64</f>
        <v>50</v>
      </c>
      <c r="F64" s="59">
        <v>50</v>
      </c>
      <c r="G64" s="60">
        <v>0</v>
      </c>
      <c r="H64" s="41">
        <f t="shared" si="0"/>
        <v>0</v>
      </c>
      <c r="I64" s="59">
        <v>0</v>
      </c>
      <c r="J64" s="60">
        <v>0</v>
      </c>
    </row>
    <row r="65" spans="1:10" ht="20.100000000000001" customHeight="1" x14ac:dyDescent="0.2">
      <c r="A65" s="90"/>
      <c r="B65" s="69"/>
      <c r="C65" s="57">
        <v>4010</v>
      </c>
      <c r="D65" s="150" t="s">
        <v>73</v>
      </c>
      <c r="E65" s="41">
        <f t="shared" si="2"/>
        <v>0</v>
      </c>
      <c r="F65" s="59">
        <v>0</v>
      </c>
      <c r="G65" s="60">
        <v>0</v>
      </c>
      <c r="H65" s="41">
        <f t="shared" si="0"/>
        <v>69186.5</v>
      </c>
      <c r="I65" s="59">
        <v>37546.9</v>
      </c>
      <c r="J65" s="60">
        <v>31639.599999999999</v>
      </c>
    </row>
    <row r="66" spans="1:10" ht="20.100000000000001" customHeight="1" x14ac:dyDescent="0.2">
      <c r="A66" s="90"/>
      <c r="B66" s="69"/>
      <c r="C66" s="57">
        <v>4040</v>
      </c>
      <c r="D66" s="150" t="s">
        <v>74</v>
      </c>
      <c r="E66" s="41"/>
      <c r="F66" s="59"/>
      <c r="G66" s="60"/>
      <c r="H66" s="41">
        <f t="shared" si="0"/>
        <v>6662.02</v>
      </c>
      <c r="I66" s="59">
        <v>3615.92</v>
      </c>
      <c r="J66" s="60">
        <v>3046.1</v>
      </c>
    </row>
    <row r="67" spans="1:10" ht="20.100000000000001" customHeight="1" x14ac:dyDescent="0.2">
      <c r="A67" s="90"/>
      <c r="B67" s="69"/>
      <c r="C67" s="57">
        <v>4110</v>
      </c>
      <c r="D67" s="150" t="s">
        <v>75</v>
      </c>
      <c r="E67" s="41">
        <f>F67+G67</f>
        <v>0</v>
      </c>
      <c r="F67" s="59">
        <v>0</v>
      </c>
      <c r="G67" s="60">
        <v>0</v>
      </c>
      <c r="H67" s="41">
        <f t="shared" si="0"/>
        <v>13038.36</v>
      </c>
      <c r="I67" s="59">
        <v>7074.81</v>
      </c>
      <c r="J67" s="60">
        <v>5963.55</v>
      </c>
    </row>
    <row r="68" spans="1:10" s="31" customFormat="1" ht="20.100000000000001" customHeight="1" x14ac:dyDescent="0.2">
      <c r="A68" s="90"/>
      <c r="B68" s="69"/>
      <c r="C68" s="57">
        <v>4120</v>
      </c>
      <c r="D68" s="150" t="s">
        <v>76</v>
      </c>
      <c r="E68" s="41">
        <f>F68+G68</f>
        <v>0</v>
      </c>
      <c r="F68" s="59">
        <v>0</v>
      </c>
      <c r="G68" s="60">
        <v>0</v>
      </c>
      <c r="H68" s="41">
        <f t="shared" si="0"/>
        <v>1858.29</v>
      </c>
      <c r="I68" s="59">
        <v>1007.54</v>
      </c>
      <c r="J68" s="60">
        <v>850.75</v>
      </c>
    </row>
    <row r="69" spans="1:10" ht="20.100000000000001" customHeight="1" x14ac:dyDescent="0.2">
      <c r="A69" s="90"/>
      <c r="B69" s="68">
        <v>75022</v>
      </c>
      <c r="C69" s="53" t="s">
        <v>77</v>
      </c>
      <c r="D69" s="138"/>
      <c r="E69" s="139">
        <f t="shared" si="2"/>
        <v>0</v>
      </c>
      <c r="F69" s="55">
        <f>SUM(F70:F73)</f>
        <v>0</v>
      </c>
      <c r="G69" s="56">
        <f>SUM(G70:G73)</f>
        <v>0</v>
      </c>
      <c r="H69" s="139">
        <f t="shared" si="0"/>
        <v>140100</v>
      </c>
      <c r="I69" s="55">
        <f>SUM(I70:I73)</f>
        <v>140100</v>
      </c>
      <c r="J69" s="56">
        <f>SUM(J70:J73)</f>
        <v>0</v>
      </c>
    </row>
    <row r="70" spans="1:10" ht="20.100000000000001" customHeight="1" x14ac:dyDescent="0.2">
      <c r="A70" s="90"/>
      <c r="B70" s="69"/>
      <c r="C70" s="151">
        <v>3030</v>
      </c>
      <c r="D70" s="152" t="s">
        <v>78</v>
      </c>
      <c r="E70" s="98">
        <f t="shared" si="2"/>
        <v>0</v>
      </c>
      <c r="F70" s="99">
        <v>0</v>
      </c>
      <c r="G70" s="100">
        <v>0</v>
      </c>
      <c r="H70" s="98">
        <f t="shared" ref="H70:H133" si="3">I70+J70</f>
        <v>125000</v>
      </c>
      <c r="I70" s="99">
        <v>125000</v>
      </c>
      <c r="J70" s="100">
        <v>0</v>
      </c>
    </row>
    <row r="71" spans="1:10" ht="20.100000000000001" customHeight="1" x14ac:dyDescent="0.2">
      <c r="A71" s="90"/>
      <c r="B71" s="69"/>
      <c r="C71" s="153">
        <v>4210</v>
      </c>
      <c r="D71" s="154" t="s">
        <v>66</v>
      </c>
      <c r="E71" s="41">
        <f t="shared" si="2"/>
        <v>0</v>
      </c>
      <c r="F71" s="42">
        <v>0</v>
      </c>
      <c r="G71" s="43">
        <v>0</v>
      </c>
      <c r="H71" s="41">
        <f t="shared" si="3"/>
        <v>3000</v>
      </c>
      <c r="I71" s="42">
        <v>3000</v>
      </c>
      <c r="J71" s="43">
        <v>0</v>
      </c>
    </row>
    <row r="72" spans="1:10" ht="20.100000000000001" customHeight="1" x14ac:dyDescent="0.2">
      <c r="A72" s="90"/>
      <c r="B72" s="69"/>
      <c r="C72" s="57">
        <v>4300</v>
      </c>
      <c r="D72" s="150" t="s">
        <v>23</v>
      </c>
      <c r="E72" s="143">
        <f t="shared" si="2"/>
        <v>0</v>
      </c>
      <c r="F72" s="59">
        <v>0</v>
      </c>
      <c r="G72" s="60">
        <v>0</v>
      </c>
      <c r="H72" s="143">
        <f t="shared" si="3"/>
        <v>12000</v>
      </c>
      <c r="I72" s="59">
        <v>12000</v>
      </c>
      <c r="J72" s="60">
        <v>0</v>
      </c>
    </row>
    <row r="73" spans="1:10" ht="20.100000000000001" customHeight="1" x14ac:dyDescent="0.2">
      <c r="A73" s="90"/>
      <c r="B73" s="69"/>
      <c r="C73" s="57">
        <v>4360</v>
      </c>
      <c r="D73" s="155" t="s">
        <v>31</v>
      </c>
      <c r="E73" s="41">
        <f t="shared" si="2"/>
        <v>0</v>
      </c>
      <c r="F73" s="59">
        <v>0</v>
      </c>
      <c r="G73" s="60">
        <v>0</v>
      </c>
      <c r="H73" s="41">
        <f t="shared" si="3"/>
        <v>100</v>
      </c>
      <c r="I73" s="59">
        <v>100</v>
      </c>
      <c r="J73" s="60">
        <v>0</v>
      </c>
    </row>
    <row r="74" spans="1:10" ht="20.100000000000001" customHeight="1" x14ac:dyDescent="0.2">
      <c r="A74" s="90"/>
      <c r="B74" s="68">
        <v>75023</v>
      </c>
      <c r="C74" s="53" t="s">
        <v>79</v>
      </c>
      <c r="D74" s="138"/>
      <c r="E74" s="139">
        <f>F74+G74</f>
        <v>52000</v>
      </c>
      <c r="F74" s="55">
        <f>SUM(F75:F97)</f>
        <v>52000</v>
      </c>
      <c r="G74" s="56">
        <f>SUM(G75:G97)</f>
        <v>0</v>
      </c>
      <c r="H74" s="139">
        <f t="shared" si="3"/>
        <v>3251335.4400000004</v>
      </c>
      <c r="I74" s="55">
        <f>SUM(I75:I97)</f>
        <v>3251335.4400000004</v>
      </c>
      <c r="J74" s="56">
        <f>SUM(J75:J97)</f>
        <v>0</v>
      </c>
    </row>
    <row r="75" spans="1:10" ht="20.100000000000001" customHeight="1" x14ac:dyDescent="0.2">
      <c r="A75" s="90"/>
      <c r="B75" s="69"/>
      <c r="C75" s="140" t="s">
        <v>34</v>
      </c>
      <c r="D75" s="156" t="s">
        <v>80</v>
      </c>
      <c r="E75" s="41">
        <f>F75+G75</f>
        <v>2000</v>
      </c>
      <c r="F75" s="59">
        <v>2000</v>
      </c>
      <c r="G75" s="60">
        <v>0</v>
      </c>
      <c r="H75" s="41">
        <f t="shared" si="3"/>
        <v>0</v>
      </c>
      <c r="I75" s="59">
        <v>0</v>
      </c>
      <c r="J75" s="60">
        <v>0</v>
      </c>
    </row>
    <row r="76" spans="1:10" ht="20.100000000000001" customHeight="1" x14ac:dyDescent="0.2">
      <c r="A76" s="90"/>
      <c r="B76" s="69"/>
      <c r="C76" s="140" t="s">
        <v>81</v>
      </c>
      <c r="D76" s="156" t="s">
        <v>82</v>
      </c>
      <c r="E76" s="41">
        <f>F76+G76</f>
        <v>50000</v>
      </c>
      <c r="F76" s="59">
        <v>50000</v>
      </c>
      <c r="G76" s="60">
        <v>0</v>
      </c>
      <c r="H76" s="41">
        <f t="shared" si="3"/>
        <v>0</v>
      </c>
      <c r="I76" s="59">
        <v>0</v>
      </c>
      <c r="J76" s="60">
        <v>0</v>
      </c>
    </row>
    <row r="77" spans="1:10" ht="20.100000000000001" customHeight="1" x14ac:dyDescent="0.2">
      <c r="A77" s="90"/>
      <c r="B77" s="69"/>
      <c r="C77" s="153">
        <v>4010</v>
      </c>
      <c r="D77" s="154" t="s">
        <v>73</v>
      </c>
      <c r="E77" s="41">
        <f t="shared" ref="E77:E138" si="4">F77+G77</f>
        <v>0</v>
      </c>
      <c r="F77" s="42">
        <v>0</v>
      </c>
      <c r="G77" s="43">
        <v>0</v>
      </c>
      <c r="H77" s="41">
        <f t="shared" si="3"/>
        <v>1975669.11</v>
      </c>
      <c r="I77" s="42">
        <v>1975669.11</v>
      </c>
      <c r="J77" s="43">
        <v>0</v>
      </c>
    </row>
    <row r="78" spans="1:10" ht="20.100000000000001" customHeight="1" x14ac:dyDescent="0.2">
      <c r="A78" s="90"/>
      <c r="B78" s="69"/>
      <c r="C78" s="153">
        <v>4040</v>
      </c>
      <c r="D78" s="157" t="s">
        <v>83</v>
      </c>
      <c r="E78" s="41">
        <f t="shared" si="4"/>
        <v>0</v>
      </c>
      <c r="F78" s="42">
        <v>0</v>
      </c>
      <c r="G78" s="43">
        <v>0</v>
      </c>
      <c r="H78" s="41">
        <f t="shared" si="3"/>
        <v>156982.63</v>
      </c>
      <c r="I78" s="42">
        <v>156982.63</v>
      </c>
      <c r="J78" s="43">
        <v>0</v>
      </c>
    </row>
    <row r="79" spans="1:10" ht="20.100000000000001" customHeight="1" x14ac:dyDescent="0.2">
      <c r="A79" s="90"/>
      <c r="B79" s="69"/>
      <c r="C79" s="153">
        <v>4100</v>
      </c>
      <c r="D79" s="157" t="s">
        <v>84</v>
      </c>
      <c r="E79" s="41">
        <f>F79+G79</f>
        <v>0</v>
      </c>
      <c r="F79" s="42">
        <v>0</v>
      </c>
      <c r="G79" s="43">
        <v>0</v>
      </c>
      <c r="H79" s="41">
        <f t="shared" si="3"/>
        <v>22000</v>
      </c>
      <c r="I79" s="42">
        <v>22000</v>
      </c>
      <c r="J79" s="43">
        <v>0</v>
      </c>
    </row>
    <row r="80" spans="1:10" ht="20.100000000000001" customHeight="1" x14ac:dyDescent="0.2">
      <c r="A80" s="90"/>
      <c r="B80" s="69"/>
      <c r="C80" s="153">
        <v>4110</v>
      </c>
      <c r="D80" s="157" t="s">
        <v>85</v>
      </c>
      <c r="E80" s="41">
        <f t="shared" si="4"/>
        <v>0</v>
      </c>
      <c r="F80" s="42">
        <v>0</v>
      </c>
      <c r="G80" s="43">
        <v>0</v>
      </c>
      <c r="H80" s="41">
        <f t="shared" si="3"/>
        <v>354650</v>
      </c>
      <c r="I80" s="42">
        <v>354650</v>
      </c>
      <c r="J80" s="43">
        <v>0</v>
      </c>
    </row>
    <row r="81" spans="1:10" ht="20.100000000000001" customHeight="1" x14ac:dyDescent="0.2">
      <c r="A81" s="90"/>
      <c r="B81" s="69"/>
      <c r="C81" s="57">
        <v>4120</v>
      </c>
      <c r="D81" s="72" t="s">
        <v>76</v>
      </c>
      <c r="E81" s="41">
        <f t="shared" si="4"/>
        <v>0</v>
      </c>
      <c r="F81" s="59">
        <v>0</v>
      </c>
      <c r="G81" s="60">
        <v>0</v>
      </c>
      <c r="H81" s="41">
        <f t="shared" si="3"/>
        <v>50083</v>
      </c>
      <c r="I81" s="59">
        <v>50083</v>
      </c>
      <c r="J81" s="60">
        <v>0</v>
      </c>
    </row>
    <row r="82" spans="1:10" ht="20.100000000000001" customHeight="1" x14ac:dyDescent="0.2">
      <c r="A82" s="90"/>
      <c r="B82" s="69"/>
      <c r="C82" s="158">
        <v>4140</v>
      </c>
      <c r="D82" s="93" t="s">
        <v>86</v>
      </c>
      <c r="E82" s="118">
        <f t="shared" si="4"/>
        <v>0</v>
      </c>
      <c r="F82" s="119">
        <v>0</v>
      </c>
      <c r="G82" s="120">
        <v>0</v>
      </c>
      <c r="H82" s="118">
        <f t="shared" si="3"/>
        <v>5000</v>
      </c>
      <c r="I82" s="119">
        <v>5000</v>
      </c>
      <c r="J82" s="120">
        <v>0</v>
      </c>
    </row>
    <row r="83" spans="1:10" ht="20.100000000000001" customHeight="1" x14ac:dyDescent="0.2">
      <c r="A83" s="90"/>
      <c r="B83" s="69"/>
      <c r="C83" s="57">
        <v>4170</v>
      </c>
      <c r="D83" s="72" t="s">
        <v>87</v>
      </c>
      <c r="E83" s="143">
        <f t="shared" si="4"/>
        <v>0</v>
      </c>
      <c r="F83" s="59">
        <v>0</v>
      </c>
      <c r="G83" s="60">
        <v>0</v>
      </c>
      <c r="H83" s="143">
        <f t="shared" si="3"/>
        <v>32675</v>
      </c>
      <c r="I83" s="59">
        <v>32675</v>
      </c>
      <c r="J83" s="60">
        <v>0</v>
      </c>
    </row>
    <row r="84" spans="1:10" ht="20.100000000000001" customHeight="1" x14ac:dyDescent="0.2">
      <c r="A84" s="90"/>
      <c r="B84" s="69"/>
      <c r="C84" s="57">
        <v>4210</v>
      </c>
      <c r="D84" s="72" t="s">
        <v>66</v>
      </c>
      <c r="E84" s="41">
        <f t="shared" si="4"/>
        <v>0</v>
      </c>
      <c r="F84" s="59">
        <v>0</v>
      </c>
      <c r="G84" s="60">
        <v>0</v>
      </c>
      <c r="H84" s="41">
        <f t="shared" si="3"/>
        <v>150000</v>
      </c>
      <c r="I84" s="59">
        <v>150000</v>
      </c>
      <c r="J84" s="60">
        <v>0</v>
      </c>
    </row>
    <row r="85" spans="1:10" ht="20.100000000000001" customHeight="1" x14ac:dyDescent="0.2">
      <c r="A85" s="90"/>
      <c r="B85" s="69"/>
      <c r="C85" s="153">
        <v>4260</v>
      </c>
      <c r="D85" s="157" t="s">
        <v>30</v>
      </c>
      <c r="E85" s="41">
        <f t="shared" si="4"/>
        <v>0</v>
      </c>
      <c r="F85" s="42">
        <v>0</v>
      </c>
      <c r="G85" s="43">
        <v>0</v>
      </c>
      <c r="H85" s="41">
        <f t="shared" si="3"/>
        <v>41000</v>
      </c>
      <c r="I85" s="42">
        <v>41000</v>
      </c>
      <c r="J85" s="43">
        <v>0</v>
      </c>
    </row>
    <row r="86" spans="1:10" ht="20.100000000000001" customHeight="1" x14ac:dyDescent="0.2">
      <c r="A86" s="90"/>
      <c r="B86" s="69"/>
      <c r="C86" s="158">
        <v>4270</v>
      </c>
      <c r="D86" s="93" t="s">
        <v>88</v>
      </c>
      <c r="E86" s="118">
        <f t="shared" si="4"/>
        <v>0</v>
      </c>
      <c r="F86" s="119">
        <v>0</v>
      </c>
      <c r="G86" s="120">
        <v>0</v>
      </c>
      <c r="H86" s="118">
        <f t="shared" si="3"/>
        <v>20000</v>
      </c>
      <c r="I86" s="119">
        <v>20000</v>
      </c>
      <c r="J86" s="120">
        <v>0</v>
      </c>
    </row>
    <row r="87" spans="1:10" ht="20.100000000000001" customHeight="1" x14ac:dyDescent="0.2">
      <c r="A87" s="90"/>
      <c r="B87" s="69"/>
      <c r="C87" s="57">
        <v>4280</v>
      </c>
      <c r="D87" s="72" t="s">
        <v>89</v>
      </c>
      <c r="E87" s="143">
        <f t="shared" si="4"/>
        <v>0</v>
      </c>
      <c r="F87" s="59">
        <v>0</v>
      </c>
      <c r="G87" s="60">
        <v>0</v>
      </c>
      <c r="H87" s="143">
        <f t="shared" si="3"/>
        <v>1000</v>
      </c>
      <c r="I87" s="59">
        <v>1000</v>
      </c>
      <c r="J87" s="60">
        <v>0</v>
      </c>
    </row>
    <row r="88" spans="1:10" ht="20.100000000000001" customHeight="1" x14ac:dyDescent="0.2">
      <c r="A88" s="90"/>
      <c r="B88" s="69"/>
      <c r="C88" s="57">
        <v>4300</v>
      </c>
      <c r="D88" s="72" t="s">
        <v>23</v>
      </c>
      <c r="E88" s="143">
        <f t="shared" si="4"/>
        <v>0</v>
      </c>
      <c r="F88" s="59">
        <v>0</v>
      </c>
      <c r="G88" s="60">
        <v>0</v>
      </c>
      <c r="H88" s="143">
        <f t="shared" si="3"/>
        <v>190000</v>
      </c>
      <c r="I88" s="59">
        <v>190000</v>
      </c>
      <c r="J88" s="60">
        <v>0</v>
      </c>
    </row>
    <row r="89" spans="1:10" ht="20.100000000000001" customHeight="1" x14ac:dyDescent="0.2">
      <c r="A89" s="159"/>
      <c r="B89" s="121"/>
      <c r="C89" s="153">
        <v>4360</v>
      </c>
      <c r="D89" s="160" t="s">
        <v>31</v>
      </c>
      <c r="E89" s="41">
        <f t="shared" si="4"/>
        <v>0</v>
      </c>
      <c r="F89" s="42">
        <v>0</v>
      </c>
      <c r="G89" s="43">
        <v>0</v>
      </c>
      <c r="H89" s="41">
        <f t="shared" si="3"/>
        <v>40000</v>
      </c>
      <c r="I89" s="42">
        <v>40000</v>
      </c>
      <c r="J89" s="43">
        <v>0</v>
      </c>
    </row>
    <row r="90" spans="1:10" ht="20.100000000000001" customHeight="1" x14ac:dyDescent="0.2">
      <c r="A90" s="159"/>
      <c r="B90" s="121"/>
      <c r="C90" s="57">
        <v>4410</v>
      </c>
      <c r="D90" s="72" t="s">
        <v>90</v>
      </c>
      <c r="E90" s="41">
        <f t="shared" si="4"/>
        <v>0</v>
      </c>
      <c r="F90" s="59">
        <v>0</v>
      </c>
      <c r="G90" s="60">
        <v>0</v>
      </c>
      <c r="H90" s="41">
        <f t="shared" si="3"/>
        <v>35000</v>
      </c>
      <c r="I90" s="59">
        <v>35000</v>
      </c>
      <c r="J90" s="60">
        <v>0</v>
      </c>
    </row>
    <row r="91" spans="1:10" s="31" customFormat="1" ht="20.100000000000001" customHeight="1" x14ac:dyDescent="0.2">
      <c r="A91" s="161"/>
      <c r="B91" s="162"/>
      <c r="C91" s="151">
        <v>4430</v>
      </c>
      <c r="D91" s="163" t="s">
        <v>91</v>
      </c>
      <c r="E91" s="98">
        <f t="shared" si="4"/>
        <v>0</v>
      </c>
      <c r="F91" s="99">
        <v>0</v>
      </c>
      <c r="G91" s="100">
        <v>0</v>
      </c>
      <c r="H91" s="98">
        <f t="shared" si="3"/>
        <v>30000</v>
      </c>
      <c r="I91" s="99">
        <v>30000</v>
      </c>
      <c r="J91" s="100">
        <v>0</v>
      </c>
    </row>
    <row r="92" spans="1:10" ht="20.100000000000001" customHeight="1" x14ac:dyDescent="0.2">
      <c r="A92" s="159"/>
      <c r="B92" s="121"/>
      <c r="C92" s="153">
        <v>4440</v>
      </c>
      <c r="D92" s="157" t="s">
        <v>92</v>
      </c>
      <c r="E92" s="41">
        <f t="shared" si="4"/>
        <v>0</v>
      </c>
      <c r="F92" s="42">
        <v>0</v>
      </c>
      <c r="G92" s="43">
        <v>0</v>
      </c>
      <c r="H92" s="41">
        <f t="shared" si="3"/>
        <v>39275.699999999997</v>
      </c>
      <c r="I92" s="42">
        <v>39275.699999999997</v>
      </c>
      <c r="J92" s="43">
        <v>0</v>
      </c>
    </row>
    <row r="93" spans="1:10" ht="20.100000000000001" customHeight="1" x14ac:dyDescent="0.2">
      <c r="A93" s="159"/>
      <c r="B93" s="121"/>
      <c r="C93" s="57">
        <v>4500</v>
      </c>
      <c r="D93" s="72" t="s">
        <v>93</v>
      </c>
      <c r="E93" s="41">
        <f>F93+G93</f>
        <v>0</v>
      </c>
      <c r="F93" s="59">
        <v>0</v>
      </c>
      <c r="G93" s="60">
        <v>0</v>
      </c>
      <c r="H93" s="41">
        <f t="shared" si="3"/>
        <v>2000</v>
      </c>
      <c r="I93" s="59">
        <v>2000</v>
      </c>
      <c r="J93" s="60">
        <v>0</v>
      </c>
    </row>
    <row r="94" spans="1:10" ht="20.100000000000001" customHeight="1" x14ac:dyDescent="0.2">
      <c r="A94" s="159"/>
      <c r="B94" s="121"/>
      <c r="C94" s="57">
        <v>4520</v>
      </c>
      <c r="D94" s="72" t="s">
        <v>94</v>
      </c>
      <c r="E94" s="41"/>
      <c r="F94" s="59"/>
      <c r="G94" s="60"/>
      <c r="H94" s="41">
        <f t="shared" si="3"/>
        <v>16000</v>
      </c>
      <c r="I94" s="59">
        <v>16000</v>
      </c>
      <c r="J94" s="60">
        <v>0</v>
      </c>
    </row>
    <row r="95" spans="1:10" ht="20.100000000000001" customHeight="1" x14ac:dyDescent="0.2">
      <c r="A95" s="159"/>
      <c r="B95" s="121"/>
      <c r="C95" s="57">
        <v>4610</v>
      </c>
      <c r="D95" s="72" t="s">
        <v>95</v>
      </c>
      <c r="E95" s="41">
        <f>F95+G95</f>
        <v>0</v>
      </c>
      <c r="F95" s="59">
        <v>0</v>
      </c>
      <c r="G95" s="60">
        <v>0</v>
      </c>
      <c r="H95" s="41">
        <f t="shared" si="3"/>
        <v>10000</v>
      </c>
      <c r="I95" s="59">
        <v>10000</v>
      </c>
      <c r="J95" s="60">
        <v>0</v>
      </c>
    </row>
    <row r="96" spans="1:10" ht="20.100000000000001" customHeight="1" x14ac:dyDescent="0.2">
      <c r="A96" s="159"/>
      <c r="B96" s="121"/>
      <c r="C96" s="57">
        <v>4700</v>
      </c>
      <c r="D96" s="58" t="s">
        <v>96</v>
      </c>
      <c r="E96" s="41">
        <f t="shared" si="4"/>
        <v>0</v>
      </c>
      <c r="F96" s="59">
        <v>0</v>
      </c>
      <c r="G96" s="60">
        <v>0</v>
      </c>
      <c r="H96" s="41">
        <f t="shared" si="3"/>
        <v>30000</v>
      </c>
      <c r="I96" s="59">
        <v>30000</v>
      </c>
      <c r="J96" s="60">
        <v>0</v>
      </c>
    </row>
    <row r="97" spans="1:18" ht="20.25" customHeight="1" x14ac:dyDescent="0.2">
      <c r="A97" s="159"/>
      <c r="B97" s="162"/>
      <c r="C97" s="77">
        <v>6060</v>
      </c>
      <c r="D97" s="164" t="s">
        <v>97</v>
      </c>
      <c r="E97" s="98">
        <f t="shared" si="4"/>
        <v>0</v>
      </c>
      <c r="F97" s="99">
        <v>0</v>
      </c>
      <c r="G97" s="100">
        <v>0</v>
      </c>
      <c r="H97" s="98">
        <f t="shared" si="3"/>
        <v>50000</v>
      </c>
      <c r="I97" s="79">
        <v>50000</v>
      </c>
      <c r="J97" s="101">
        <v>0</v>
      </c>
    </row>
    <row r="98" spans="1:18" s="31" customFormat="1" ht="21.95" customHeight="1" x14ac:dyDescent="0.2">
      <c r="A98" s="165"/>
      <c r="B98" s="166">
        <v>75075</v>
      </c>
      <c r="C98" s="167" t="s">
        <v>98</v>
      </c>
      <c r="D98" s="115"/>
      <c r="E98" s="36">
        <f t="shared" si="4"/>
        <v>0</v>
      </c>
      <c r="F98" s="37">
        <f>SUM(F99:F103)</f>
        <v>0</v>
      </c>
      <c r="G98" s="38">
        <f>SUM(G99:G103)</f>
        <v>0</v>
      </c>
      <c r="H98" s="36">
        <f t="shared" si="3"/>
        <v>154000</v>
      </c>
      <c r="I98" s="37">
        <f>SUM(I99:I103)</f>
        <v>154000</v>
      </c>
      <c r="J98" s="38">
        <f>SUM(J99:J103)</f>
        <v>0</v>
      </c>
    </row>
    <row r="99" spans="1:18" s="31" customFormat="1" ht="20.100000000000001" customHeight="1" x14ac:dyDescent="0.2">
      <c r="A99" s="159"/>
      <c r="B99" s="166"/>
      <c r="C99" s="168">
        <v>2320</v>
      </c>
      <c r="D99" s="58" t="s">
        <v>99</v>
      </c>
      <c r="E99" s="41">
        <f t="shared" si="4"/>
        <v>0</v>
      </c>
      <c r="F99" s="59">
        <v>0</v>
      </c>
      <c r="G99" s="60">
        <v>0</v>
      </c>
      <c r="H99" s="41">
        <f t="shared" si="3"/>
        <v>15000</v>
      </c>
      <c r="I99" s="59">
        <v>15000</v>
      </c>
      <c r="J99" s="60">
        <v>0</v>
      </c>
    </row>
    <row r="100" spans="1:18" s="31" customFormat="1" ht="20.100000000000001" customHeight="1" x14ac:dyDescent="0.2">
      <c r="A100" s="159"/>
      <c r="B100" s="166"/>
      <c r="C100" s="168">
        <v>4210</v>
      </c>
      <c r="D100" s="72" t="s">
        <v>100</v>
      </c>
      <c r="E100" s="41">
        <f t="shared" si="4"/>
        <v>0</v>
      </c>
      <c r="F100" s="59">
        <v>0</v>
      </c>
      <c r="G100" s="60">
        <v>0</v>
      </c>
      <c r="H100" s="41">
        <f t="shared" si="3"/>
        <v>60000</v>
      </c>
      <c r="I100" s="59">
        <v>60000</v>
      </c>
      <c r="J100" s="60">
        <v>0</v>
      </c>
    </row>
    <row r="101" spans="1:18" ht="20.100000000000001" customHeight="1" x14ac:dyDescent="0.2">
      <c r="A101" s="159"/>
      <c r="B101" s="166"/>
      <c r="C101" s="168">
        <v>4300</v>
      </c>
      <c r="D101" s="72" t="s">
        <v>101</v>
      </c>
      <c r="E101" s="41">
        <f t="shared" si="4"/>
        <v>0</v>
      </c>
      <c r="F101" s="59">
        <v>0</v>
      </c>
      <c r="G101" s="60">
        <v>0</v>
      </c>
      <c r="H101" s="41">
        <f t="shared" si="3"/>
        <v>75000</v>
      </c>
      <c r="I101" s="59">
        <v>75000</v>
      </c>
      <c r="J101" s="60">
        <v>0</v>
      </c>
    </row>
    <row r="102" spans="1:18" ht="20.100000000000001" customHeight="1" x14ac:dyDescent="0.2">
      <c r="A102" s="159"/>
      <c r="B102" s="166"/>
      <c r="C102" s="169">
        <v>4420</v>
      </c>
      <c r="D102" s="163" t="s">
        <v>102</v>
      </c>
      <c r="E102" s="170">
        <f>F102+G102</f>
        <v>0</v>
      </c>
      <c r="F102" s="99">
        <v>0</v>
      </c>
      <c r="G102" s="100">
        <v>0</v>
      </c>
      <c r="H102" s="170">
        <f t="shared" si="3"/>
        <v>3000</v>
      </c>
      <c r="I102" s="99">
        <v>3000</v>
      </c>
      <c r="J102" s="100">
        <v>0</v>
      </c>
    </row>
    <row r="103" spans="1:18" ht="20.100000000000001" customHeight="1" x14ac:dyDescent="0.2">
      <c r="A103" s="159"/>
      <c r="B103" s="166"/>
      <c r="C103" s="169">
        <v>4430</v>
      </c>
      <c r="D103" s="163" t="s">
        <v>103</v>
      </c>
      <c r="E103" s="170">
        <f>F103+G103</f>
        <v>0</v>
      </c>
      <c r="F103" s="99">
        <v>0</v>
      </c>
      <c r="G103" s="100">
        <v>0</v>
      </c>
      <c r="H103" s="170">
        <f t="shared" si="3"/>
        <v>1000</v>
      </c>
      <c r="I103" s="99">
        <v>1000</v>
      </c>
      <c r="J103" s="100">
        <v>0</v>
      </c>
    </row>
    <row r="104" spans="1:18" ht="20.100000000000001" customHeight="1" x14ac:dyDescent="0.2">
      <c r="A104" s="159"/>
      <c r="B104" s="68">
        <v>75095</v>
      </c>
      <c r="C104" s="53" t="s">
        <v>68</v>
      </c>
      <c r="D104" s="138"/>
      <c r="E104" s="139">
        <f t="shared" si="4"/>
        <v>35000</v>
      </c>
      <c r="F104" s="55">
        <f>SUM(F105:F111)</f>
        <v>35000</v>
      </c>
      <c r="G104" s="56">
        <f>SUM(G105:G111)</f>
        <v>0</v>
      </c>
      <c r="H104" s="139">
        <f t="shared" si="3"/>
        <v>372713.12</v>
      </c>
      <c r="I104" s="55">
        <f>SUM(I105:I111)</f>
        <v>372713.12</v>
      </c>
      <c r="J104" s="56">
        <f>SUM(J105:J111)</f>
        <v>0</v>
      </c>
    </row>
    <row r="105" spans="1:18" s="31" customFormat="1" ht="39" customHeight="1" x14ac:dyDescent="0.2">
      <c r="A105" s="159"/>
      <c r="B105" s="69"/>
      <c r="C105" s="153">
        <v>2820</v>
      </c>
      <c r="D105" s="58" t="s">
        <v>104</v>
      </c>
      <c r="E105" s="41">
        <f t="shared" si="4"/>
        <v>0</v>
      </c>
      <c r="F105" s="42">
        <v>0</v>
      </c>
      <c r="G105" s="43">
        <v>0</v>
      </c>
      <c r="H105" s="41">
        <f t="shared" si="3"/>
        <v>115000</v>
      </c>
      <c r="I105" s="42">
        <v>115000</v>
      </c>
      <c r="J105" s="43">
        <v>0</v>
      </c>
    </row>
    <row r="106" spans="1:18" s="31" customFormat="1" ht="27" customHeight="1" x14ac:dyDescent="0.2">
      <c r="A106" s="159"/>
      <c r="B106" s="69"/>
      <c r="C106" s="153">
        <v>3030</v>
      </c>
      <c r="D106" s="72" t="s">
        <v>105</v>
      </c>
      <c r="E106" s="41">
        <f t="shared" si="4"/>
        <v>0</v>
      </c>
      <c r="F106" s="42">
        <v>0</v>
      </c>
      <c r="G106" s="43">
        <v>0</v>
      </c>
      <c r="H106" s="41">
        <f t="shared" si="3"/>
        <v>60000</v>
      </c>
      <c r="I106" s="42">
        <v>60000</v>
      </c>
      <c r="J106" s="43">
        <v>0</v>
      </c>
      <c r="K106" s="171"/>
      <c r="L106" s="171"/>
      <c r="M106" s="171"/>
      <c r="N106" s="171"/>
      <c r="O106" s="171"/>
      <c r="P106" s="171"/>
      <c r="Q106" s="171"/>
      <c r="R106" s="171"/>
    </row>
    <row r="107" spans="1:18" s="31" customFormat="1" ht="20.100000000000001" customHeight="1" x14ac:dyDescent="0.2">
      <c r="A107" s="159"/>
      <c r="B107" s="69"/>
      <c r="C107" s="172">
        <v>4210</v>
      </c>
      <c r="D107" s="173" t="s">
        <v>106</v>
      </c>
      <c r="E107" s="41">
        <f t="shared" si="4"/>
        <v>0</v>
      </c>
      <c r="F107" s="59">
        <v>0</v>
      </c>
      <c r="G107" s="60">
        <v>0</v>
      </c>
      <c r="H107" s="41">
        <f t="shared" si="3"/>
        <v>103013.12</v>
      </c>
      <c r="I107" s="174">
        <v>103013.12</v>
      </c>
      <c r="J107" s="175">
        <v>0</v>
      </c>
      <c r="K107" s="171"/>
      <c r="L107" s="171"/>
      <c r="M107" s="171"/>
      <c r="N107" s="171"/>
      <c r="O107" s="171"/>
      <c r="P107" s="171"/>
      <c r="Q107" s="171"/>
      <c r="R107" s="171"/>
    </row>
    <row r="108" spans="1:18" s="31" customFormat="1" ht="20.100000000000001" customHeight="1" x14ac:dyDescent="0.2">
      <c r="A108" s="159"/>
      <c r="B108" s="69"/>
      <c r="C108" s="153">
        <v>4300</v>
      </c>
      <c r="D108" s="157" t="s">
        <v>23</v>
      </c>
      <c r="E108" s="41">
        <f t="shared" si="4"/>
        <v>0</v>
      </c>
      <c r="F108" s="42">
        <v>0</v>
      </c>
      <c r="G108" s="43">
        <v>0</v>
      </c>
      <c r="H108" s="41">
        <f t="shared" si="3"/>
        <v>55000</v>
      </c>
      <c r="I108" s="42">
        <v>55000</v>
      </c>
      <c r="J108" s="43">
        <v>0</v>
      </c>
      <c r="K108" s="171"/>
      <c r="L108" s="171"/>
      <c r="M108" s="171"/>
      <c r="N108" s="171"/>
      <c r="O108" s="171"/>
      <c r="P108" s="171"/>
      <c r="Q108" s="171"/>
      <c r="R108" s="171"/>
    </row>
    <row r="109" spans="1:18" ht="20.100000000000001" customHeight="1" x14ac:dyDescent="0.2">
      <c r="A109" s="159"/>
      <c r="B109" s="69"/>
      <c r="C109" s="176">
        <v>4300</v>
      </c>
      <c r="D109" s="74" t="s">
        <v>107</v>
      </c>
      <c r="E109" s="170">
        <f>F109+G109</f>
        <v>0</v>
      </c>
      <c r="F109" s="99">
        <v>0</v>
      </c>
      <c r="G109" s="100">
        <v>0</v>
      </c>
      <c r="H109" s="170">
        <f t="shared" si="3"/>
        <v>4700</v>
      </c>
      <c r="I109" s="177">
        <v>4700</v>
      </c>
      <c r="J109" s="178">
        <v>0</v>
      </c>
      <c r="K109" s="179"/>
      <c r="L109" s="179"/>
      <c r="M109" s="179"/>
      <c r="N109" s="179"/>
      <c r="O109" s="179"/>
      <c r="P109" s="179"/>
      <c r="Q109" s="179"/>
      <c r="R109" s="179"/>
    </row>
    <row r="110" spans="1:18" s="31" customFormat="1" ht="20.100000000000001" customHeight="1" x14ac:dyDescent="0.2">
      <c r="A110" s="90"/>
      <c r="B110" s="69"/>
      <c r="C110" s="39">
        <v>6057</v>
      </c>
      <c r="D110" s="48" t="s">
        <v>108</v>
      </c>
      <c r="E110" s="41">
        <f>F110+G110</f>
        <v>0</v>
      </c>
      <c r="F110" s="42">
        <v>0</v>
      </c>
      <c r="G110" s="43">
        <v>0</v>
      </c>
      <c r="H110" s="41">
        <f t="shared" si="3"/>
        <v>35000</v>
      </c>
      <c r="I110" s="44">
        <v>35000</v>
      </c>
      <c r="J110" s="45">
        <v>0</v>
      </c>
      <c r="K110" s="171"/>
      <c r="L110" s="171"/>
      <c r="M110" s="171"/>
      <c r="N110" s="171"/>
      <c r="O110" s="171"/>
      <c r="P110" s="171"/>
      <c r="Q110" s="171"/>
      <c r="R110" s="171"/>
    </row>
    <row r="111" spans="1:18" s="31" customFormat="1" ht="40.5" customHeight="1" thickBot="1" x14ac:dyDescent="0.25">
      <c r="A111" s="106"/>
      <c r="B111" s="146"/>
      <c r="C111" s="39">
        <v>6290</v>
      </c>
      <c r="D111" s="48" t="s">
        <v>109</v>
      </c>
      <c r="E111" s="41">
        <f>F111+G111</f>
        <v>35000</v>
      </c>
      <c r="F111" s="44">
        <v>35000</v>
      </c>
      <c r="G111" s="45">
        <v>0</v>
      </c>
      <c r="H111" s="41">
        <f t="shared" si="3"/>
        <v>0</v>
      </c>
      <c r="I111" s="42">
        <v>0</v>
      </c>
      <c r="J111" s="43">
        <v>0</v>
      </c>
      <c r="K111" s="171"/>
      <c r="L111" s="171"/>
      <c r="M111" s="171"/>
      <c r="N111" s="171"/>
      <c r="O111" s="171"/>
      <c r="P111" s="171"/>
      <c r="Q111" s="171"/>
      <c r="R111" s="171"/>
    </row>
    <row r="112" spans="1:18" s="31" customFormat="1" ht="20.100000000000001" customHeight="1" thickBot="1" x14ac:dyDescent="0.25">
      <c r="A112" s="61">
        <v>751</v>
      </c>
      <c r="B112" s="62" t="s">
        <v>110</v>
      </c>
      <c r="C112" s="63"/>
      <c r="D112" s="82"/>
      <c r="E112" s="64">
        <f>F112+G112</f>
        <v>1800</v>
      </c>
      <c r="F112" s="65">
        <f>F113</f>
        <v>0</v>
      </c>
      <c r="G112" s="66">
        <f>G113</f>
        <v>1800</v>
      </c>
      <c r="H112" s="64">
        <f t="shared" si="3"/>
        <v>1800</v>
      </c>
      <c r="I112" s="65">
        <f>I113</f>
        <v>0</v>
      </c>
      <c r="J112" s="66">
        <f>J113</f>
        <v>1800</v>
      </c>
    </row>
    <row r="113" spans="1:10" s="31" customFormat="1" ht="20.100000000000001" customHeight="1" x14ac:dyDescent="0.2">
      <c r="A113" s="180"/>
      <c r="B113" s="181">
        <v>75101</v>
      </c>
      <c r="C113" s="85" t="s">
        <v>110</v>
      </c>
      <c r="D113" s="86"/>
      <c r="E113" s="87">
        <f t="shared" si="4"/>
        <v>1800</v>
      </c>
      <c r="F113" s="88">
        <f>SUM(F114:F117)</f>
        <v>0</v>
      </c>
      <c r="G113" s="89">
        <f>SUM(G114:G117)</f>
        <v>1800</v>
      </c>
      <c r="H113" s="87">
        <f t="shared" si="3"/>
        <v>1800</v>
      </c>
      <c r="I113" s="88">
        <f>SUM(I114:I117)</f>
        <v>0</v>
      </c>
      <c r="J113" s="89">
        <f>SUM(J114:J117)</f>
        <v>1800</v>
      </c>
    </row>
    <row r="114" spans="1:10" ht="25.5" customHeight="1" x14ac:dyDescent="0.2">
      <c r="A114" s="182"/>
      <c r="B114" s="183"/>
      <c r="C114" s="184">
        <v>2010</v>
      </c>
      <c r="D114" s="185" t="s">
        <v>111</v>
      </c>
      <c r="E114" s="118">
        <f t="shared" si="4"/>
        <v>1800</v>
      </c>
      <c r="F114" s="119">
        <v>0</v>
      </c>
      <c r="G114" s="120">
        <v>1800</v>
      </c>
      <c r="H114" s="118">
        <f t="shared" si="3"/>
        <v>0</v>
      </c>
      <c r="I114" s="119">
        <v>0</v>
      </c>
      <c r="J114" s="120">
        <v>0</v>
      </c>
    </row>
    <row r="115" spans="1:10" ht="20.100000000000001" customHeight="1" x14ac:dyDescent="0.2">
      <c r="A115" s="182"/>
      <c r="B115" s="183"/>
      <c r="C115" s="57">
        <v>4110</v>
      </c>
      <c r="D115" s="72" t="s">
        <v>112</v>
      </c>
      <c r="E115" s="143">
        <f t="shared" si="4"/>
        <v>0</v>
      </c>
      <c r="F115" s="59">
        <v>0</v>
      </c>
      <c r="G115" s="60">
        <v>0</v>
      </c>
      <c r="H115" s="143">
        <f t="shared" si="3"/>
        <v>258.63</v>
      </c>
      <c r="I115" s="59">
        <v>0</v>
      </c>
      <c r="J115" s="60">
        <v>258.63</v>
      </c>
    </row>
    <row r="116" spans="1:10" ht="20.100000000000001" customHeight="1" x14ac:dyDescent="0.2">
      <c r="A116" s="182"/>
      <c r="B116" s="183"/>
      <c r="C116" s="57">
        <v>4120</v>
      </c>
      <c r="D116" s="72" t="s">
        <v>76</v>
      </c>
      <c r="E116" s="41">
        <f t="shared" si="4"/>
        <v>0</v>
      </c>
      <c r="F116" s="59">
        <v>0</v>
      </c>
      <c r="G116" s="60">
        <v>0</v>
      </c>
      <c r="H116" s="41">
        <f t="shared" si="3"/>
        <v>36.86</v>
      </c>
      <c r="I116" s="59">
        <v>0</v>
      </c>
      <c r="J116" s="60">
        <v>36.86</v>
      </c>
    </row>
    <row r="117" spans="1:10" ht="20.100000000000001" customHeight="1" thickBot="1" x14ac:dyDescent="0.25">
      <c r="A117" s="186"/>
      <c r="B117" s="187"/>
      <c r="C117" s="135">
        <v>4170</v>
      </c>
      <c r="D117" s="136" t="s">
        <v>87</v>
      </c>
      <c r="E117" s="110">
        <f t="shared" si="4"/>
        <v>0</v>
      </c>
      <c r="F117" s="113">
        <v>0</v>
      </c>
      <c r="G117" s="114">
        <v>0</v>
      </c>
      <c r="H117" s="110">
        <f t="shared" si="3"/>
        <v>1504.51</v>
      </c>
      <c r="I117" s="113">
        <v>0</v>
      </c>
      <c r="J117" s="114">
        <v>1504.51</v>
      </c>
    </row>
    <row r="118" spans="1:10" ht="20.100000000000001" customHeight="1" thickBot="1" x14ac:dyDescent="0.25">
      <c r="A118" s="61">
        <v>754</v>
      </c>
      <c r="B118" s="62" t="s">
        <v>113</v>
      </c>
      <c r="C118" s="63"/>
      <c r="D118" s="82"/>
      <c r="E118" s="64">
        <f t="shared" si="4"/>
        <v>0</v>
      </c>
      <c r="F118" s="65">
        <f>F119+F142+F124+F122</f>
        <v>0</v>
      </c>
      <c r="G118" s="66">
        <f>G119+G142+G124+G122</f>
        <v>0</v>
      </c>
      <c r="H118" s="64">
        <f t="shared" si="3"/>
        <v>493828.86</v>
      </c>
      <c r="I118" s="65">
        <f>I119+I142+I124+I122</f>
        <v>493828.86</v>
      </c>
      <c r="J118" s="66">
        <f>J119+J142+J124+J122</f>
        <v>0</v>
      </c>
    </row>
    <row r="119" spans="1:10" ht="20.100000000000001" customHeight="1" x14ac:dyDescent="0.2">
      <c r="A119" s="188"/>
      <c r="B119" s="84">
        <v>75405</v>
      </c>
      <c r="C119" s="85" t="s">
        <v>114</v>
      </c>
      <c r="D119" s="86"/>
      <c r="E119" s="87">
        <f t="shared" si="4"/>
        <v>0</v>
      </c>
      <c r="F119" s="88">
        <f>SUM(F120:F121)</f>
        <v>0</v>
      </c>
      <c r="G119" s="89">
        <f>SUM(G120:G121)</f>
        <v>0</v>
      </c>
      <c r="H119" s="87">
        <f t="shared" si="3"/>
        <v>7500</v>
      </c>
      <c r="I119" s="88">
        <f>SUM(I120:I121)</f>
        <v>7500</v>
      </c>
      <c r="J119" s="89">
        <f>SUM(J120:J121)</f>
        <v>0</v>
      </c>
    </row>
    <row r="120" spans="1:10" ht="20.100000000000001" customHeight="1" x14ac:dyDescent="0.2">
      <c r="A120" s="189"/>
      <c r="B120" s="69"/>
      <c r="C120" s="57">
        <v>2300</v>
      </c>
      <c r="D120" s="190" t="s">
        <v>115</v>
      </c>
      <c r="E120" s="41">
        <f t="shared" si="4"/>
        <v>0</v>
      </c>
      <c r="F120" s="42">
        <v>0</v>
      </c>
      <c r="G120" s="43">
        <v>0</v>
      </c>
      <c r="H120" s="41">
        <f t="shared" si="3"/>
        <v>5000</v>
      </c>
      <c r="I120" s="42">
        <v>5000</v>
      </c>
      <c r="J120" s="43">
        <v>0</v>
      </c>
    </row>
    <row r="121" spans="1:10" ht="20.100000000000001" customHeight="1" x14ac:dyDescent="0.2">
      <c r="A121" s="189"/>
      <c r="B121" s="91"/>
      <c r="C121" s="57">
        <v>4210</v>
      </c>
      <c r="D121" s="150" t="s">
        <v>66</v>
      </c>
      <c r="E121" s="143">
        <f t="shared" si="4"/>
        <v>0</v>
      </c>
      <c r="F121" s="59">
        <v>0</v>
      </c>
      <c r="G121" s="60">
        <v>0</v>
      </c>
      <c r="H121" s="143">
        <f t="shared" si="3"/>
        <v>2500</v>
      </c>
      <c r="I121" s="59">
        <v>2500</v>
      </c>
      <c r="J121" s="60">
        <v>0</v>
      </c>
    </row>
    <row r="122" spans="1:10" ht="20.100000000000001" customHeight="1" x14ac:dyDescent="0.2">
      <c r="A122" s="189"/>
      <c r="B122" s="68">
        <v>75406</v>
      </c>
      <c r="C122" s="53" t="s">
        <v>116</v>
      </c>
      <c r="D122" s="138"/>
      <c r="E122" s="139">
        <f>F122+G122</f>
        <v>0</v>
      </c>
      <c r="F122" s="55">
        <f>SUM(F123:F123)</f>
        <v>0</v>
      </c>
      <c r="G122" s="56">
        <f>SUM(G123:G123)</f>
        <v>0</v>
      </c>
      <c r="H122" s="139">
        <f t="shared" si="3"/>
        <v>2000</v>
      </c>
      <c r="I122" s="55">
        <f>SUM(I123:I123)</f>
        <v>2000</v>
      </c>
      <c r="J122" s="56">
        <f>SUM(J123:J123)</f>
        <v>0</v>
      </c>
    </row>
    <row r="123" spans="1:10" ht="20.100000000000001" customHeight="1" x14ac:dyDescent="0.2">
      <c r="A123" s="189"/>
      <c r="B123" s="91"/>
      <c r="C123" s="57">
        <v>2300</v>
      </c>
      <c r="D123" s="190" t="s">
        <v>115</v>
      </c>
      <c r="E123" s="41">
        <f>F123+G123</f>
        <v>0</v>
      </c>
      <c r="F123" s="42">
        <v>0</v>
      </c>
      <c r="G123" s="43">
        <v>0</v>
      </c>
      <c r="H123" s="41">
        <f t="shared" si="3"/>
        <v>2000</v>
      </c>
      <c r="I123" s="42">
        <v>2000</v>
      </c>
      <c r="J123" s="43">
        <v>0</v>
      </c>
    </row>
    <row r="124" spans="1:10" ht="20.100000000000001" customHeight="1" x14ac:dyDescent="0.2">
      <c r="A124" s="189"/>
      <c r="B124" s="68">
        <v>75412</v>
      </c>
      <c r="C124" s="53" t="s">
        <v>117</v>
      </c>
      <c r="D124" s="138"/>
      <c r="E124" s="139">
        <f t="shared" si="4"/>
        <v>0</v>
      </c>
      <c r="F124" s="55">
        <f>SUM(F125:F141)</f>
        <v>0</v>
      </c>
      <c r="G124" s="56">
        <f>SUM(G125:G141)</f>
        <v>0</v>
      </c>
      <c r="H124" s="139">
        <f t="shared" si="3"/>
        <v>306159.88</v>
      </c>
      <c r="I124" s="55">
        <f>SUM(I125:I141)</f>
        <v>306159.88</v>
      </c>
      <c r="J124" s="56">
        <f>SUM(J125:J141)</f>
        <v>0</v>
      </c>
    </row>
    <row r="125" spans="1:10" ht="20.100000000000001" customHeight="1" x14ac:dyDescent="0.2">
      <c r="A125" s="189"/>
      <c r="B125" s="121"/>
      <c r="C125" s="191" t="s">
        <v>118</v>
      </c>
      <c r="D125" s="150" t="s">
        <v>119</v>
      </c>
      <c r="E125" s="41">
        <f t="shared" si="4"/>
        <v>0</v>
      </c>
      <c r="F125" s="59">
        <v>0</v>
      </c>
      <c r="G125" s="60">
        <v>0</v>
      </c>
      <c r="H125" s="41">
        <f t="shared" si="3"/>
        <v>10000</v>
      </c>
      <c r="I125" s="59">
        <v>10000</v>
      </c>
      <c r="J125" s="60">
        <v>0</v>
      </c>
    </row>
    <row r="126" spans="1:10" ht="20.100000000000001" customHeight="1" x14ac:dyDescent="0.2">
      <c r="A126" s="189"/>
      <c r="B126" s="121"/>
      <c r="C126" s="57">
        <v>4010</v>
      </c>
      <c r="D126" s="150" t="s">
        <v>73</v>
      </c>
      <c r="E126" s="41">
        <f t="shared" si="4"/>
        <v>0</v>
      </c>
      <c r="F126" s="59">
        <v>0</v>
      </c>
      <c r="G126" s="60">
        <v>0</v>
      </c>
      <c r="H126" s="41">
        <f t="shared" si="3"/>
        <v>98687.27</v>
      </c>
      <c r="I126" s="59">
        <v>98687.27</v>
      </c>
      <c r="J126" s="60">
        <v>0</v>
      </c>
    </row>
    <row r="127" spans="1:10" ht="20.100000000000001" customHeight="1" x14ac:dyDescent="0.2">
      <c r="A127" s="189"/>
      <c r="B127" s="121"/>
      <c r="C127" s="153">
        <v>4040</v>
      </c>
      <c r="D127" s="154" t="s">
        <v>83</v>
      </c>
      <c r="E127" s="41">
        <f t="shared" si="4"/>
        <v>0</v>
      </c>
      <c r="F127" s="42">
        <v>0</v>
      </c>
      <c r="G127" s="43">
        <v>0</v>
      </c>
      <c r="H127" s="41">
        <f t="shared" si="3"/>
        <v>8930.8700000000008</v>
      </c>
      <c r="I127" s="42">
        <v>8930.8700000000008</v>
      </c>
      <c r="J127" s="43">
        <v>0</v>
      </c>
    </row>
    <row r="128" spans="1:10" ht="20.100000000000001" customHeight="1" x14ac:dyDescent="0.2">
      <c r="A128" s="189"/>
      <c r="B128" s="121"/>
      <c r="C128" s="57">
        <v>4110</v>
      </c>
      <c r="D128" s="150" t="s">
        <v>75</v>
      </c>
      <c r="E128" s="41">
        <f t="shared" si="4"/>
        <v>0</v>
      </c>
      <c r="F128" s="59">
        <v>0</v>
      </c>
      <c r="G128" s="60">
        <v>0</v>
      </c>
      <c r="H128" s="41">
        <f t="shared" si="3"/>
        <v>18499.560000000001</v>
      </c>
      <c r="I128" s="59">
        <v>18499.560000000001</v>
      </c>
      <c r="J128" s="43">
        <v>0</v>
      </c>
    </row>
    <row r="129" spans="1:10" ht="20.100000000000001" customHeight="1" x14ac:dyDescent="0.2">
      <c r="A129" s="189"/>
      <c r="B129" s="121"/>
      <c r="C129" s="192">
        <v>4120</v>
      </c>
      <c r="D129" s="193" t="s">
        <v>120</v>
      </c>
      <c r="E129" s="98">
        <f t="shared" si="4"/>
        <v>0</v>
      </c>
      <c r="F129" s="194">
        <v>0</v>
      </c>
      <c r="G129" s="195">
        <v>0</v>
      </c>
      <c r="H129" s="98">
        <f t="shared" si="3"/>
        <v>2636.64</v>
      </c>
      <c r="I129" s="194">
        <v>2636.64</v>
      </c>
      <c r="J129" s="195">
        <v>0</v>
      </c>
    </row>
    <row r="130" spans="1:10" ht="20.100000000000001" customHeight="1" x14ac:dyDescent="0.2">
      <c r="A130" s="189"/>
      <c r="B130" s="121"/>
      <c r="C130" s="153">
        <v>4170</v>
      </c>
      <c r="D130" s="154" t="s">
        <v>87</v>
      </c>
      <c r="E130" s="41">
        <f t="shared" si="4"/>
        <v>0</v>
      </c>
      <c r="F130" s="42">
        <v>0</v>
      </c>
      <c r="G130" s="43">
        <v>0</v>
      </c>
      <c r="H130" s="41">
        <f t="shared" si="3"/>
        <v>10000</v>
      </c>
      <c r="I130" s="42">
        <v>10000</v>
      </c>
      <c r="J130" s="43">
        <v>0</v>
      </c>
    </row>
    <row r="131" spans="1:10" ht="20.100000000000001" customHeight="1" x14ac:dyDescent="0.2">
      <c r="A131" s="189"/>
      <c r="B131" s="121"/>
      <c r="C131" s="57">
        <v>4210</v>
      </c>
      <c r="D131" s="155" t="s">
        <v>121</v>
      </c>
      <c r="E131" s="143">
        <f>F131+G131</f>
        <v>0</v>
      </c>
      <c r="F131" s="59">
        <v>0</v>
      </c>
      <c r="G131" s="60">
        <v>0</v>
      </c>
      <c r="H131" s="143">
        <f t="shared" si="3"/>
        <v>2000</v>
      </c>
      <c r="I131" s="174">
        <v>2000</v>
      </c>
      <c r="J131" s="196">
        <v>0</v>
      </c>
    </row>
    <row r="132" spans="1:10" ht="20.100000000000001" customHeight="1" x14ac:dyDescent="0.2">
      <c r="A132" s="189"/>
      <c r="B132" s="121"/>
      <c r="C132" s="57">
        <v>4210</v>
      </c>
      <c r="D132" s="155" t="s">
        <v>66</v>
      </c>
      <c r="E132" s="143">
        <f t="shared" si="4"/>
        <v>0</v>
      </c>
      <c r="F132" s="59">
        <v>0</v>
      </c>
      <c r="G132" s="60">
        <v>0</v>
      </c>
      <c r="H132" s="143">
        <f t="shared" si="3"/>
        <v>50000</v>
      </c>
      <c r="I132" s="59">
        <v>50000</v>
      </c>
      <c r="J132" s="43">
        <v>0</v>
      </c>
    </row>
    <row r="133" spans="1:10" ht="20.100000000000001" customHeight="1" x14ac:dyDescent="0.2">
      <c r="A133" s="189"/>
      <c r="B133" s="121"/>
      <c r="C133" s="57">
        <v>4260</v>
      </c>
      <c r="D133" s="150" t="s">
        <v>30</v>
      </c>
      <c r="E133" s="143">
        <f t="shared" si="4"/>
        <v>0</v>
      </c>
      <c r="F133" s="59">
        <v>0</v>
      </c>
      <c r="G133" s="60">
        <v>0</v>
      </c>
      <c r="H133" s="143">
        <f t="shared" si="3"/>
        <v>10000</v>
      </c>
      <c r="I133" s="59">
        <v>10000</v>
      </c>
      <c r="J133" s="43">
        <v>0</v>
      </c>
    </row>
    <row r="134" spans="1:10" s="31" customFormat="1" ht="20.100000000000001" customHeight="1" x14ac:dyDescent="0.2">
      <c r="A134" s="189"/>
      <c r="B134" s="121"/>
      <c r="C134" s="57">
        <v>4270</v>
      </c>
      <c r="D134" s="150" t="s">
        <v>122</v>
      </c>
      <c r="E134" s="41">
        <f t="shared" si="4"/>
        <v>0</v>
      </c>
      <c r="F134" s="59">
        <v>0</v>
      </c>
      <c r="G134" s="60">
        <v>0</v>
      </c>
      <c r="H134" s="143">
        <f t="shared" ref="H134:H197" si="5">I134+J134</f>
        <v>50000</v>
      </c>
      <c r="I134" s="59">
        <v>50000</v>
      </c>
      <c r="J134" s="43">
        <v>0</v>
      </c>
    </row>
    <row r="135" spans="1:10" ht="20.100000000000001" customHeight="1" x14ac:dyDescent="0.2">
      <c r="A135" s="189"/>
      <c r="B135" s="121"/>
      <c r="C135" s="57">
        <v>4280</v>
      </c>
      <c r="D135" s="150" t="s">
        <v>89</v>
      </c>
      <c r="E135" s="41">
        <f>F135+G135</f>
        <v>0</v>
      </c>
      <c r="F135" s="59">
        <v>0</v>
      </c>
      <c r="G135" s="60">
        <v>0</v>
      </c>
      <c r="H135" s="41">
        <f t="shared" si="5"/>
        <v>3200</v>
      </c>
      <c r="I135" s="59">
        <v>3200</v>
      </c>
      <c r="J135" s="43">
        <v>0</v>
      </c>
    </row>
    <row r="136" spans="1:10" ht="20.100000000000001" customHeight="1" x14ac:dyDescent="0.2">
      <c r="A136" s="189"/>
      <c r="B136" s="121"/>
      <c r="C136" s="57">
        <v>4300</v>
      </c>
      <c r="D136" s="150" t="s">
        <v>23</v>
      </c>
      <c r="E136" s="41">
        <f t="shared" si="4"/>
        <v>0</v>
      </c>
      <c r="F136" s="59">
        <v>0</v>
      </c>
      <c r="G136" s="60">
        <v>0</v>
      </c>
      <c r="H136" s="41">
        <f t="shared" si="5"/>
        <v>25000</v>
      </c>
      <c r="I136" s="59">
        <v>25000</v>
      </c>
      <c r="J136" s="43">
        <v>0</v>
      </c>
    </row>
    <row r="137" spans="1:10" ht="20.100000000000001" customHeight="1" x14ac:dyDescent="0.2">
      <c r="A137" s="189"/>
      <c r="B137" s="121"/>
      <c r="C137" s="57">
        <v>4360</v>
      </c>
      <c r="D137" s="58" t="s">
        <v>31</v>
      </c>
      <c r="E137" s="143">
        <f t="shared" si="4"/>
        <v>0</v>
      </c>
      <c r="F137" s="59">
        <v>0</v>
      </c>
      <c r="G137" s="60">
        <v>0</v>
      </c>
      <c r="H137" s="143">
        <f t="shared" si="5"/>
        <v>3700</v>
      </c>
      <c r="I137" s="59">
        <v>3700</v>
      </c>
      <c r="J137" s="43">
        <v>0</v>
      </c>
    </row>
    <row r="138" spans="1:10" ht="20.100000000000001" customHeight="1" x14ac:dyDescent="0.2">
      <c r="A138" s="189"/>
      <c r="B138" s="121"/>
      <c r="C138" s="57">
        <v>4410</v>
      </c>
      <c r="D138" s="58" t="s">
        <v>90</v>
      </c>
      <c r="E138" s="41">
        <f t="shared" si="4"/>
        <v>0</v>
      </c>
      <c r="F138" s="59">
        <v>0</v>
      </c>
      <c r="G138" s="60">
        <v>0</v>
      </c>
      <c r="H138" s="143">
        <f t="shared" si="5"/>
        <v>500</v>
      </c>
      <c r="I138" s="59">
        <v>500</v>
      </c>
      <c r="J138" s="43">
        <v>0</v>
      </c>
    </row>
    <row r="139" spans="1:10" ht="20.100000000000001" customHeight="1" x14ac:dyDescent="0.2">
      <c r="A139" s="189"/>
      <c r="B139" s="121"/>
      <c r="C139" s="57">
        <v>4430</v>
      </c>
      <c r="D139" s="72" t="s">
        <v>123</v>
      </c>
      <c r="E139" s="41">
        <f>F139+G139</f>
        <v>0</v>
      </c>
      <c r="F139" s="59">
        <v>0</v>
      </c>
      <c r="G139" s="60">
        <v>0</v>
      </c>
      <c r="H139" s="41">
        <f t="shared" si="5"/>
        <v>10500</v>
      </c>
      <c r="I139" s="59">
        <v>10500</v>
      </c>
      <c r="J139" s="43">
        <v>0</v>
      </c>
    </row>
    <row r="140" spans="1:10" ht="20.100000000000001" customHeight="1" x14ac:dyDescent="0.2">
      <c r="A140" s="189"/>
      <c r="B140" s="121"/>
      <c r="C140" s="57">
        <v>4440</v>
      </c>
      <c r="D140" s="72" t="s">
        <v>92</v>
      </c>
      <c r="E140" s="41">
        <f>F140+G140</f>
        <v>0</v>
      </c>
      <c r="F140" s="59">
        <v>0</v>
      </c>
      <c r="G140" s="60">
        <v>0</v>
      </c>
      <c r="H140" s="41">
        <f t="shared" si="5"/>
        <v>2005.54</v>
      </c>
      <c r="I140" s="59">
        <v>2005.54</v>
      </c>
      <c r="J140" s="43">
        <v>0</v>
      </c>
    </row>
    <row r="141" spans="1:10" ht="20.100000000000001" customHeight="1" x14ac:dyDescent="0.2">
      <c r="A141" s="189"/>
      <c r="B141" s="121"/>
      <c r="C141" s="158">
        <v>4700</v>
      </c>
      <c r="D141" s="197" t="s">
        <v>96</v>
      </c>
      <c r="E141" s="41">
        <f>F141+G141</f>
        <v>0</v>
      </c>
      <c r="F141" s="59">
        <v>0</v>
      </c>
      <c r="G141" s="60">
        <v>0</v>
      </c>
      <c r="H141" s="41">
        <f t="shared" si="5"/>
        <v>500</v>
      </c>
      <c r="I141" s="59">
        <v>500</v>
      </c>
      <c r="J141" s="43">
        <v>0</v>
      </c>
    </row>
    <row r="142" spans="1:10" ht="20.100000000000001" customHeight="1" x14ac:dyDescent="0.2">
      <c r="A142" s="189"/>
      <c r="B142" s="69">
        <v>75416</v>
      </c>
      <c r="C142" s="94" t="s">
        <v>124</v>
      </c>
      <c r="D142" s="95"/>
      <c r="E142" s="36">
        <f t="shared" ref="E142:E205" si="6">F142+G142</f>
        <v>0</v>
      </c>
      <c r="F142" s="37">
        <f>SUM(F143:F154)</f>
        <v>0</v>
      </c>
      <c r="G142" s="38">
        <f>SUM(G143:G154)</f>
        <v>0</v>
      </c>
      <c r="H142" s="36">
        <f t="shared" si="5"/>
        <v>178168.97999999998</v>
      </c>
      <c r="I142" s="37">
        <f>SUM(I143:I154)</f>
        <v>178168.97999999998</v>
      </c>
      <c r="J142" s="38">
        <f>SUM(J143:J154)</f>
        <v>0</v>
      </c>
    </row>
    <row r="143" spans="1:10" s="31" customFormat="1" ht="20.100000000000001" customHeight="1" x14ac:dyDescent="0.2">
      <c r="A143" s="189"/>
      <c r="B143" s="69"/>
      <c r="C143" s="57">
        <v>4010</v>
      </c>
      <c r="D143" s="150" t="s">
        <v>73</v>
      </c>
      <c r="E143" s="41">
        <f t="shared" si="6"/>
        <v>0</v>
      </c>
      <c r="F143" s="59">
        <v>0</v>
      </c>
      <c r="G143" s="60">
        <v>0</v>
      </c>
      <c r="H143" s="41">
        <f t="shared" si="5"/>
        <v>120906.78</v>
      </c>
      <c r="I143" s="59">
        <v>120906.78</v>
      </c>
      <c r="J143" s="60">
        <v>0</v>
      </c>
    </row>
    <row r="144" spans="1:10" s="31" customFormat="1" ht="20.100000000000001" customHeight="1" x14ac:dyDescent="0.2">
      <c r="A144" s="189"/>
      <c r="B144" s="69"/>
      <c r="C144" s="153">
        <v>4040</v>
      </c>
      <c r="D144" s="154" t="s">
        <v>83</v>
      </c>
      <c r="E144" s="41">
        <f t="shared" si="6"/>
        <v>0</v>
      </c>
      <c r="F144" s="42">
        <v>0</v>
      </c>
      <c r="G144" s="43">
        <v>0</v>
      </c>
      <c r="H144" s="41">
        <f t="shared" si="5"/>
        <v>9635.7800000000007</v>
      </c>
      <c r="I144" s="42">
        <v>9635.7800000000007</v>
      </c>
      <c r="J144" s="43">
        <v>0</v>
      </c>
    </row>
    <row r="145" spans="1:10" ht="20.100000000000001" customHeight="1" x14ac:dyDescent="0.2">
      <c r="A145" s="189"/>
      <c r="B145" s="69"/>
      <c r="C145" s="57">
        <v>4110</v>
      </c>
      <c r="D145" s="150" t="s">
        <v>75</v>
      </c>
      <c r="E145" s="41">
        <f t="shared" si="6"/>
        <v>0</v>
      </c>
      <c r="F145" s="59">
        <v>0</v>
      </c>
      <c r="G145" s="60">
        <v>0</v>
      </c>
      <c r="H145" s="41">
        <f t="shared" si="5"/>
        <v>22440.27</v>
      </c>
      <c r="I145" s="59">
        <v>22440.27</v>
      </c>
      <c r="J145" s="60">
        <v>0</v>
      </c>
    </row>
    <row r="146" spans="1:10" ht="20.100000000000001" customHeight="1" x14ac:dyDescent="0.2">
      <c r="A146" s="189"/>
      <c r="B146" s="69"/>
      <c r="C146" s="57">
        <v>4120</v>
      </c>
      <c r="D146" s="150" t="s">
        <v>120</v>
      </c>
      <c r="E146" s="41">
        <f t="shared" si="6"/>
        <v>0</v>
      </c>
      <c r="F146" s="59">
        <v>0</v>
      </c>
      <c r="G146" s="60">
        <v>0</v>
      </c>
      <c r="H146" s="41">
        <f t="shared" si="5"/>
        <v>3198.29</v>
      </c>
      <c r="I146" s="59">
        <v>3198.29</v>
      </c>
      <c r="J146" s="60">
        <v>0</v>
      </c>
    </row>
    <row r="147" spans="1:10" s="31" customFormat="1" ht="20.100000000000001" customHeight="1" x14ac:dyDescent="0.2">
      <c r="A147" s="189"/>
      <c r="B147" s="69"/>
      <c r="C147" s="57">
        <v>4210</v>
      </c>
      <c r="D147" s="150" t="s">
        <v>66</v>
      </c>
      <c r="E147" s="143">
        <f t="shared" si="6"/>
        <v>0</v>
      </c>
      <c r="F147" s="59">
        <v>0</v>
      </c>
      <c r="G147" s="60">
        <v>0</v>
      </c>
      <c r="H147" s="143">
        <f t="shared" si="5"/>
        <v>3000</v>
      </c>
      <c r="I147" s="59">
        <v>3000</v>
      </c>
      <c r="J147" s="60">
        <v>0</v>
      </c>
    </row>
    <row r="148" spans="1:10" ht="20.100000000000001" customHeight="1" x14ac:dyDescent="0.2">
      <c r="A148" s="189"/>
      <c r="B148" s="69"/>
      <c r="C148" s="158">
        <v>4280</v>
      </c>
      <c r="D148" s="198" t="s">
        <v>89</v>
      </c>
      <c r="E148" s="143">
        <f t="shared" si="6"/>
        <v>0</v>
      </c>
      <c r="F148" s="59"/>
      <c r="G148" s="60">
        <v>0</v>
      </c>
      <c r="H148" s="143">
        <f t="shared" si="5"/>
        <v>200</v>
      </c>
      <c r="I148" s="119">
        <v>200</v>
      </c>
      <c r="J148" s="120">
        <v>0</v>
      </c>
    </row>
    <row r="149" spans="1:10" ht="20.100000000000001" customHeight="1" x14ac:dyDescent="0.2">
      <c r="A149" s="199"/>
      <c r="B149" s="97"/>
      <c r="C149" s="151">
        <v>4300</v>
      </c>
      <c r="D149" s="152" t="s">
        <v>23</v>
      </c>
      <c r="E149" s="170">
        <f t="shared" si="6"/>
        <v>0</v>
      </c>
      <c r="F149" s="99">
        <v>0</v>
      </c>
      <c r="G149" s="100">
        <v>0</v>
      </c>
      <c r="H149" s="170">
        <f t="shared" si="5"/>
        <v>7000</v>
      </c>
      <c r="I149" s="99">
        <v>7000</v>
      </c>
      <c r="J149" s="100">
        <v>0</v>
      </c>
    </row>
    <row r="150" spans="1:10" ht="20.100000000000001" customHeight="1" x14ac:dyDescent="0.2">
      <c r="A150" s="189"/>
      <c r="B150" s="121"/>
      <c r="C150" s="153">
        <v>4360</v>
      </c>
      <c r="D150" s="160" t="s">
        <v>31</v>
      </c>
      <c r="E150" s="41">
        <f t="shared" si="6"/>
        <v>0</v>
      </c>
      <c r="F150" s="42">
        <v>0</v>
      </c>
      <c r="G150" s="43">
        <v>0</v>
      </c>
      <c r="H150" s="41">
        <f t="shared" si="5"/>
        <v>4000</v>
      </c>
      <c r="I150" s="42">
        <v>4000</v>
      </c>
      <c r="J150" s="43">
        <v>0</v>
      </c>
    </row>
    <row r="151" spans="1:10" ht="20.100000000000001" customHeight="1" x14ac:dyDescent="0.2">
      <c r="A151" s="189"/>
      <c r="B151" s="121"/>
      <c r="C151" s="57">
        <v>4410</v>
      </c>
      <c r="D151" s="58" t="s">
        <v>90</v>
      </c>
      <c r="E151" s="41">
        <f>F151+G151</f>
        <v>0</v>
      </c>
      <c r="F151" s="59">
        <v>0</v>
      </c>
      <c r="G151" s="60">
        <v>0</v>
      </c>
      <c r="H151" s="41">
        <f t="shared" si="5"/>
        <v>3000</v>
      </c>
      <c r="I151" s="59">
        <v>3000</v>
      </c>
      <c r="J151" s="60">
        <v>0</v>
      </c>
    </row>
    <row r="152" spans="1:10" ht="20.100000000000001" customHeight="1" x14ac:dyDescent="0.2">
      <c r="A152" s="189"/>
      <c r="B152" s="121"/>
      <c r="C152" s="153">
        <v>4430</v>
      </c>
      <c r="D152" s="160" t="s">
        <v>103</v>
      </c>
      <c r="E152" s="41">
        <f>F152+G152</f>
        <v>0</v>
      </c>
      <c r="F152" s="42">
        <v>0</v>
      </c>
      <c r="G152" s="43">
        <v>0</v>
      </c>
      <c r="H152" s="41">
        <f t="shared" si="5"/>
        <v>1600</v>
      </c>
      <c r="I152" s="42">
        <v>1600</v>
      </c>
      <c r="J152" s="43">
        <v>0</v>
      </c>
    </row>
    <row r="153" spans="1:10" ht="20.100000000000001" customHeight="1" x14ac:dyDescent="0.2">
      <c r="A153" s="189"/>
      <c r="B153" s="121"/>
      <c r="C153" s="153">
        <v>4440</v>
      </c>
      <c r="D153" s="157" t="s">
        <v>92</v>
      </c>
      <c r="E153" s="41">
        <f t="shared" si="6"/>
        <v>0</v>
      </c>
      <c r="F153" s="42">
        <v>0</v>
      </c>
      <c r="G153" s="43">
        <v>0</v>
      </c>
      <c r="H153" s="41">
        <f t="shared" si="5"/>
        <v>2187.86</v>
      </c>
      <c r="I153" s="42">
        <v>2187.86</v>
      </c>
      <c r="J153" s="43">
        <v>0</v>
      </c>
    </row>
    <row r="154" spans="1:10" ht="20.100000000000001" customHeight="1" thickBot="1" x14ac:dyDescent="0.25">
      <c r="A154" s="200"/>
      <c r="B154" s="107"/>
      <c r="C154" s="135">
        <v>4700</v>
      </c>
      <c r="D154" s="201" t="s">
        <v>96</v>
      </c>
      <c r="E154" s="110">
        <f t="shared" si="6"/>
        <v>0</v>
      </c>
      <c r="F154" s="113">
        <v>0</v>
      </c>
      <c r="G154" s="114">
        <v>0</v>
      </c>
      <c r="H154" s="110">
        <f t="shared" si="5"/>
        <v>1000</v>
      </c>
      <c r="I154" s="113">
        <v>1000</v>
      </c>
      <c r="J154" s="114">
        <v>0</v>
      </c>
    </row>
    <row r="155" spans="1:10" ht="29.25" customHeight="1" thickBot="1" x14ac:dyDescent="0.25">
      <c r="A155" s="61">
        <v>756</v>
      </c>
      <c r="B155" s="62" t="s">
        <v>125</v>
      </c>
      <c r="C155" s="202"/>
      <c r="D155" s="203"/>
      <c r="E155" s="64">
        <f t="shared" si="6"/>
        <v>9950212</v>
      </c>
      <c r="F155" s="65">
        <f>F156+F158+F165+F175+F181+F184</f>
        <v>9950212</v>
      </c>
      <c r="G155" s="66">
        <f>G156+G158+G165+G175+G181+G184</f>
        <v>0</v>
      </c>
      <c r="H155" s="64">
        <f t="shared" si="5"/>
        <v>0</v>
      </c>
      <c r="I155" s="65">
        <f>I156+I158+I165+I175+I181+I184</f>
        <v>0</v>
      </c>
      <c r="J155" s="66">
        <f>J156+J158+J165+J175+J181+J184</f>
        <v>0</v>
      </c>
    </row>
    <row r="156" spans="1:10" ht="20.100000000000001" customHeight="1" x14ac:dyDescent="0.2">
      <c r="A156" s="188"/>
      <c r="B156" s="84">
        <v>75601</v>
      </c>
      <c r="C156" s="85" t="s">
        <v>126</v>
      </c>
      <c r="D156" s="86"/>
      <c r="E156" s="87">
        <f t="shared" si="6"/>
        <v>5000</v>
      </c>
      <c r="F156" s="88">
        <f>SUM(F157:F157)</f>
        <v>5000</v>
      </c>
      <c r="G156" s="89">
        <f>SUM(G157:G157)</f>
        <v>0</v>
      </c>
      <c r="H156" s="87">
        <f t="shared" si="5"/>
        <v>0</v>
      </c>
      <c r="I156" s="88">
        <f>I157</f>
        <v>0</v>
      </c>
      <c r="J156" s="89">
        <f>J157</f>
        <v>0</v>
      </c>
    </row>
    <row r="157" spans="1:10" ht="24.75" customHeight="1" x14ac:dyDescent="0.2">
      <c r="A157" s="189"/>
      <c r="B157" s="69"/>
      <c r="C157" s="140" t="s">
        <v>127</v>
      </c>
      <c r="D157" s="141" t="s">
        <v>128</v>
      </c>
      <c r="E157" s="41">
        <f t="shared" si="6"/>
        <v>5000</v>
      </c>
      <c r="F157" s="59">
        <v>5000</v>
      </c>
      <c r="G157" s="60">
        <v>0</v>
      </c>
      <c r="H157" s="41">
        <f t="shared" si="5"/>
        <v>0</v>
      </c>
      <c r="I157" s="59">
        <v>0</v>
      </c>
      <c r="J157" s="60">
        <v>0</v>
      </c>
    </row>
    <row r="158" spans="1:10" ht="20.100000000000001" customHeight="1" x14ac:dyDescent="0.2">
      <c r="A158" s="189"/>
      <c r="B158" s="69">
        <v>75615</v>
      </c>
      <c r="C158" s="34" t="s">
        <v>129</v>
      </c>
      <c r="D158" s="115"/>
      <c r="E158" s="36">
        <f t="shared" si="6"/>
        <v>3618000</v>
      </c>
      <c r="F158" s="37">
        <f>SUM(F159:F164)</f>
        <v>3618000</v>
      </c>
      <c r="G158" s="38">
        <f>SUM(G159:G164)</f>
        <v>0</v>
      </c>
      <c r="H158" s="36">
        <f t="shared" si="5"/>
        <v>0</v>
      </c>
      <c r="I158" s="37">
        <f>I159+I160+I161+I162+I164</f>
        <v>0</v>
      </c>
      <c r="J158" s="38">
        <f>J159+J160+J161+J162+J164</f>
        <v>0</v>
      </c>
    </row>
    <row r="159" spans="1:10" ht="20.100000000000001" customHeight="1" x14ac:dyDescent="0.2">
      <c r="A159" s="189"/>
      <c r="B159" s="69"/>
      <c r="C159" s="140" t="s">
        <v>130</v>
      </c>
      <c r="D159" s="71" t="s">
        <v>131</v>
      </c>
      <c r="E159" s="41">
        <f t="shared" si="6"/>
        <v>3000000</v>
      </c>
      <c r="F159" s="59">
        <v>3000000</v>
      </c>
      <c r="G159" s="60">
        <v>0</v>
      </c>
      <c r="H159" s="41">
        <f t="shared" si="5"/>
        <v>0</v>
      </c>
      <c r="I159" s="59">
        <v>0</v>
      </c>
      <c r="J159" s="60">
        <v>0</v>
      </c>
    </row>
    <row r="160" spans="1:10" ht="20.100000000000001" customHeight="1" x14ac:dyDescent="0.2">
      <c r="A160" s="189"/>
      <c r="B160" s="69"/>
      <c r="C160" s="204" t="s">
        <v>132</v>
      </c>
      <c r="D160" s="205" t="s">
        <v>133</v>
      </c>
      <c r="E160" s="41">
        <f t="shared" si="6"/>
        <v>250000</v>
      </c>
      <c r="F160" s="42">
        <v>250000</v>
      </c>
      <c r="G160" s="43">
        <v>0</v>
      </c>
      <c r="H160" s="41">
        <f t="shared" si="5"/>
        <v>0</v>
      </c>
      <c r="I160" s="42">
        <v>0</v>
      </c>
      <c r="J160" s="43">
        <v>0</v>
      </c>
    </row>
    <row r="161" spans="1:10" ht="20.100000000000001" customHeight="1" x14ac:dyDescent="0.2">
      <c r="A161" s="189"/>
      <c r="B161" s="69"/>
      <c r="C161" s="140" t="s">
        <v>134</v>
      </c>
      <c r="D161" s="71" t="s">
        <v>135</v>
      </c>
      <c r="E161" s="41">
        <f t="shared" si="6"/>
        <v>240000</v>
      </c>
      <c r="F161" s="59">
        <v>240000</v>
      </c>
      <c r="G161" s="60">
        <v>0</v>
      </c>
      <c r="H161" s="41">
        <f t="shared" si="5"/>
        <v>0</v>
      </c>
      <c r="I161" s="59">
        <v>0</v>
      </c>
      <c r="J161" s="60">
        <v>0</v>
      </c>
    </row>
    <row r="162" spans="1:10" ht="20.100000000000001" customHeight="1" x14ac:dyDescent="0.2">
      <c r="A162" s="189"/>
      <c r="B162" s="69"/>
      <c r="C162" s="92" t="s">
        <v>136</v>
      </c>
      <c r="D162" s="142" t="s">
        <v>137</v>
      </c>
      <c r="E162" s="118">
        <f t="shared" si="6"/>
        <v>120000</v>
      </c>
      <c r="F162" s="119">
        <v>120000</v>
      </c>
      <c r="G162" s="120">
        <v>0</v>
      </c>
      <c r="H162" s="118">
        <f t="shared" si="5"/>
        <v>0</v>
      </c>
      <c r="I162" s="119">
        <v>0</v>
      </c>
      <c r="J162" s="120">
        <v>0</v>
      </c>
    </row>
    <row r="163" spans="1:10" s="31" customFormat="1" ht="20.100000000000001" customHeight="1" x14ac:dyDescent="0.2">
      <c r="A163" s="189"/>
      <c r="B163" s="69"/>
      <c r="C163" s="140" t="s">
        <v>138</v>
      </c>
      <c r="D163" s="71" t="s">
        <v>139</v>
      </c>
      <c r="E163" s="143">
        <f t="shared" si="6"/>
        <v>5000</v>
      </c>
      <c r="F163" s="59">
        <v>5000</v>
      </c>
      <c r="G163" s="60">
        <v>0</v>
      </c>
      <c r="H163" s="143">
        <f t="shared" si="5"/>
        <v>0</v>
      </c>
      <c r="I163" s="59">
        <v>0</v>
      </c>
      <c r="J163" s="60">
        <v>0</v>
      </c>
    </row>
    <row r="164" spans="1:10" ht="20.100000000000001" customHeight="1" x14ac:dyDescent="0.2">
      <c r="A164" s="189"/>
      <c r="B164" s="91"/>
      <c r="C164" s="140" t="s">
        <v>140</v>
      </c>
      <c r="D164" s="206" t="s">
        <v>141</v>
      </c>
      <c r="E164" s="41">
        <f t="shared" si="6"/>
        <v>3000</v>
      </c>
      <c r="F164" s="59">
        <v>3000</v>
      </c>
      <c r="G164" s="60">
        <v>0</v>
      </c>
      <c r="H164" s="41">
        <f t="shared" si="5"/>
        <v>0</v>
      </c>
      <c r="I164" s="59">
        <v>0</v>
      </c>
      <c r="J164" s="60">
        <v>0</v>
      </c>
    </row>
    <row r="165" spans="1:10" ht="20.100000000000001" customHeight="1" x14ac:dyDescent="0.2">
      <c r="A165" s="189"/>
      <c r="B165" s="69">
        <v>75616</v>
      </c>
      <c r="C165" s="34" t="s">
        <v>142</v>
      </c>
      <c r="D165" s="115"/>
      <c r="E165" s="36">
        <f t="shared" si="6"/>
        <v>2172500</v>
      </c>
      <c r="F165" s="37">
        <f>SUM(F166:F174)</f>
        <v>2172500</v>
      </c>
      <c r="G165" s="38">
        <f>SUM(G166:G174)</f>
        <v>0</v>
      </c>
      <c r="H165" s="36">
        <f t="shared" si="5"/>
        <v>0</v>
      </c>
      <c r="I165" s="37">
        <f>I166+I167+I168+I169+I170+I171+I172+I173+I174</f>
        <v>0</v>
      </c>
      <c r="J165" s="38">
        <f>J166+J167+J168+J169+J170+J171+J172+J173+J174</f>
        <v>0</v>
      </c>
    </row>
    <row r="166" spans="1:10" ht="20.100000000000001" customHeight="1" x14ac:dyDescent="0.2">
      <c r="A166" s="189"/>
      <c r="B166" s="69"/>
      <c r="C166" s="140" t="s">
        <v>130</v>
      </c>
      <c r="D166" s="71" t="s">
        <v>131</v>
      </c>
      <c r="E166" s="41">
        <f t="shared" si="6"/>
        <v>950000</v>
      </c>
      <c r="F166" s="59">
        <v>950000</v>
      </c>
      <c r="G166" s="60">
        <v>0</v>
      </c>
      <c r="H166" s="41">
        <f t="shared" si="5"/>
        <v>0</v>
      </c>
      <c r="I166" s="59">
        <v>0</v>
      </c>
      <c r="J166" s="60">
        <v>0</v>
      </c>
    </row>
    <row r="167" spans="1:10" ht="20.100000000000001" customHeight="1" x14ac:dyDescent="0.2">
      <c r="A167" s="189"/>
      <c r="B167" s="69"/>
      <c r="C167" s="140" t="s">
        <v>132</v>
      </c>
      <c r="D167" s="205" t="s">
        <v>133</v>
      </c>
      <c r="E167" s="41">
        <f t="shared" si="6"/>
        <v>750000</v>
      </c>
      <c r="F167" s="59">
        <v>750000</v>
      </c>
      <c r="G167" s="60">
        <v>0</v>
      </c>
      <c r="H167" s="41">
        <f t="shared" si="5"/>
        <v>0</v>
      </c>
      <c r="I167" s="59">
        <v>0</v>
      </c>
      <c r="J167" s="60">
        <v>0</v>
      </c>
    </row>
    <row r="168" spans="1:10" ht="20.100000000000001" customHeight="1" x14ac:dyDescent="0.2">
      <c r="A168" s="189"/>
      <c r="B168" s="69"/>
      <c r="C168" s="204" t="s">
        <v>134</v>
      </c>
      <c r="D168" s="71" t="s">
        <v>135</v>
      </c>
      <c r="E168" s="41">
        <f t="shared" si="6"/>
        <v>6500</v>
      </c>
      <c r="F168" s="42">
        <v>6500</v>
      </c>
      <c r="G168" s="43">
        <v>0</v>
      </c>
      <c r="H168" s="41">
        <f t="shared" si="5"/>
        <v>0</v>
      </c>
      <c r="I168" s="42">
        <v>0</v>
      </c>
      <c r="J168" s="43">
        <v>0</v>
      </c>
    </row>
    <row r="169" spans="1:10" s="31" customFormat="1" ht="20.100000000000001" customHeight="1" x14ac:dyDescent="0.2">
      <c r="A169" s="189"/>
      <c r="B169" s="69"/>
      <c r="C169" s="140" t="s">
        <v>136</v>
      </c>
      <c r="D169" s="156" t="s">
        <v>137</v>
      </c>
      <c r="E169" s="41">
        <f t="shared" si="6"/>
        <v>240000</v>
      </c>
      <c r="F169" s="59">
        <v>240000</v>
      </c>
      <c r="G169" s="60">
        <v>0</v>
      </c>
      <c r="H169" s="41">
        <f t="shared" si="5"/>
        <v>0</v>
      </c>
      <c r="I169" s="59">
        <v>0</v>
      </c>
      <c r="J169" s="60">
        <v>0</v>
      </c>
    </row>
    <row r="170" spans="1:10" ht="20.100000000000001" customHeight="1" x14ac:dyDescent="0.2">
      <c r="A170" s="189"/>
      <c r="B170" s="69"/>
      <c r="C170" s="122" t="s">
        <v>143</v>
      </c>
      <c r="D170" s="156" t="s">
        <v>144</v>
      </c>
      <c r="E170" s="118">
        <f t="shared" si="6"/>
        <v>8000</v>
      </c>
      <c r="F170" s="207">
        <v>8000</v>
      </c>
      <c r="G170" s="208">
        <v>0</v>
      </c>
      <c r="H170" s="118">
        <f t="shared" si="5"/>
        <v>0</v>
      </c>
      <c r="I170" s="207">
        <v>0</v>
      </c>
      <c r="J170" s="208">
        <v>0</v>
      </c>
    </row>
    <row r="171" spans="1:10" ht="20.100000000000001" customHeight="1" x14ac:dyDescent="0.2">
      <c r="A171" s="189"/>
      <c r="B171" s="69"/>
      <c r="C171" s="140" t="s">
        <v>145</v>
      </c>
      <c r="D171" s="71" t="s">
        <v>146</v>
      </c>
      <c r="E171" s="143">
        <f t="shared" si="6"/>
        <v>7000</v>
      </c>
      <c r="F171" s="59">
        <v>7000</v>
      </c>
      <c r="G171" s="60">
        <v>0</v>
      </c>
      <c r="H171" s="143">
        <f t="shared" si="5"/>
        <v>0</v>
      </c>
      <c r="I171" s="59">
        <v>0</v>
      </c>
      <c r="J171" s="60">
        <v>0</v>
      </c>
    </row>
    <row r="172" spans="1:10" ht="20.100000000000001" customHeight="1" x14ac:dyDescent="0.2">
      <c r="A172" s="189"/>
      <c r="B172" s="69"/>
      <c r="C172" s="140" t="s">
        <v>147</v>
      </c>
      <c r="D172" s="71" t="s">
        <v>148</v>
      </c>
      <c r="E172" s="143">
        <f t="shared" si="6"/>
        <v>1000</v>
      </c>
      <c r="F172" s="59">
        <v>1000</v>
      </c>
      <c r="G172" s="60">
        <v>0</v>
      </c>
      <c r="H172" s="143">
        <f t="shared" si="5"/>
        <v>0</v>
      </c>
      <c r="I172" s="59">
        <v>0</v>
      </c>
      <c r="J172" s="60">
        <v>0</v>
      </c>
    </row>
    <row r="173" spans="1:10" ht="20.100000000000001" customHeight="1" x14ac:dyDescent="0.2">
      <c r="A173" s="189"/>
      <c r="B173" s="69"/>
      <c r="C173" s="140" t="s">
        <v>138</v>
      </c>
      <c r="D173" s="71" t="s">
        <v>139</v>
      </c>
      <c r="E173" s="143">
        <f t="shared" si="6"/>
        <v>180000</v>
      </c>
      <c r="F173" s="59">
        <v>180000</v>
      </c>
      <c r="G173" s="60">
        <v>0</v>
      </c>
      <c r="H173" s="143">
        <f t="shared" si="5"/>
        <v>0</v>
      </c>
      <c r="I173" s="59">
        <v>0</v>
      </c>
      <c r="J173" s="60">
        <v>0</v>
      </c>
    </row>
    <row r="174" spans="1:10" s="31" customFormat="1" ht="21.95" customHeight="1" x14ac:dyDescent="0.2">
      <c r="A174" s="189"/>
      <c r="B174" s="91"/>
      <c r="C174" s="140" t="s">
        <v>140</v>
      </c>
      <c r="D174" s="209" t="s">
        <v>141</v>
      </c>
      <c r="E174" s="143">
        <f t="shared" si="6"/>
        <v>30000</v>
      </c>
      <c r="F174" s="59">
        <v>30000</v>
      </c>
      <c r="G174" s="60">
        <v>0</v>
      </c>
      <c r="H174" s="143">
        <f t="shared" si="5"/>
        <v>0</v>
      </c>
      <c r="I174" s="59">
        <v>0</v>
      </c>
      <c r="J174" s="60">
        <v>0</v>
      </c>
    </row>
    <row r="175" spans="1:10" s="31" customFormat="1" ht="27.75" customHeight="1" x14ac:dyDescent="0.2">
      <c r="A175" s="189"/>
      <c r="B175" s="69">
        <v>75618</v>
      </c>
      <c r="C175" s="34" t="s">
        <v>149</v>
      </c>
      <c r="D175" s="115"/>
      <c r="E175" s="36">
        <f t="shared" si="6"/>
        <v>344000</v>
      </c>
      <c r="F175" s="37">
        <f>SUM(F176:F180)</f>
        <v>344000</v>
      </c>
      <c r="G175" s="38">
        <f>SUM(G176:G180)</f>
        <v>0</v>
      </c>
      <c r="H175" s="36">
        <f t="shared" si="5"/>
        <v>0</v>
      </c>
      <c r="I175" s="37">
        <f>SUM(I176:I180)</f>
        <v>0</v>
      </c>
      <c r="J175" s="38">
        <f>SUM(J176:J180)</f>
        <v>0</v>
      </c>
    </row>
    <row r="176" spans="1:10" ht="20.100000000000001" customHeight="1" x14ac:dyDescent="0.2">
      <c r="A176" s="189"/>
      <c r="B176" s="69"/>
      <c r="C176" s="140" t="s">
        <v>150</v>
      </c>
      <c r="D176" s="206" t="s">
        <v>151</v>
      </c>
      <c r="E176" s="143">
        <f t="shared" si="6"/>
        <v>25000</v>
      </c>
      <c r="F176" s="59">
        <v>25000</v>
      </c>
      <c r="G176" s="60">
        <v>0</v>
      </c>
      <c r="H176" s="143">
        <f t="shared" si="5"/>
        <v>0</v>
      </c>
      <c r="I176" s="59">
        <v>0</v>
      </c>
      <c r="J176" s="60">
        <v>0</v>
      </c>
    </row>
    <row r="177" spans="1:10" s="31" customFormat="1" ht="20.100000000000001" customHeight="1" x14ac:dyDescent="0.2">
      <c r="A177" s="189"/>
      <c r="B177" s="69"/>
      <c r="C177" s="140" t="s">
        <v>152</v>
      </c>
      <c r="D177" s="206" t="s">
        <v>153</v>
      </c>
      <c r="E177" s="143">
        <f t="shared" si="6"/>
        <v>160000</v>
      </c>
      <c r="F177" s="59">
        <v>160000</v>
      </c>
      <c r="G177" s="60">
        <v>0</v>
      </c>
      <c r="H177" s="143">
        <f t="shared" si="5"/>
        <v>0</v>
      </c>
      <c r="I177" s="59">
        <v>0</v>
      </c>
      <c r="J177" s="60">
        <v>0</v>
      </c>
    </row>
    <row r="178" spans="1:10" s="31" customFormat="1" ht="20.100000000000001" customHeight="1" x14ac:dyDescent="0.2">
      <c r="A178" s="189"/>
      <c r="B178" s="69"/>
      <c r="C178" s="140" t="s">
        <v>154</v>
      </c>
      <c r="D178" s="141" t="s">
        <v>155</v>
      </c>
      <c r="E178" s="143">
        <f t="shared" si="6"/>
        <v>136000</v>
      </c>
      <c r="F178" s="59">
        <v>136000</v>
      </c>
      <c r="G178" s="60">
        <v>0</v>
      </c>
      <c r="H178" s="143">
        <f t="shared" si="5"/>
        <v>0</v>
      </c>
      <c r="I178" s="59">
        <v>0</v>
      </c>
      <c r="J178" s="60">
        <v>0</v>
      </c>
    </row>
    <row r="179" spans="1:10" ht="24" customHeight="1" x14ac:dyDescent="0.2">
      <c r="A179" s="189"/>
      <c r="B179" s="69"/>
      <c r="C179" s="140" t="s">
        <v>156</v>
      </c>
      <c r="D179" s="141" t="s">
        <v>157</v>
      </c>
      <c r="E179" s="143">
        <f t="shared" si="6"/>
        <v>20000</v>
      </c>
      <c r="F179" s="59">
        <v>20000</v>
      </c>
      <c r="G179" s="60">
        <v>0</v>
      </c>
      <c r="H179" s="143">
        <f t="shared" si="5"/>
        <v>0</v>
      </c>
      <c r="I179" s="59"/>
      <c r="J179" s="60"/>
    </row>
    <row r="180" spans="1:10" s="31" customFormat="1" ht="20.100000000000001" customHeight="1" x14ac:dyDescent="0.2">
      <c r="A180" s="199"/>
      <c r="B180" s="97"/>
      <c r="C180" s="116" t="s">
        <v>34</v>
      </c>
      <c r="D180" s="210" t="s">
        <v>158</v>
      </c>
      <c r="E180" s="170">
        <f>F180+G180</f>
        <v>3000</v>
      </c>
      <c r="F180" s="99">
        <v>3000</v>
      </c>
      <c r="G180" s="100">
        <v>0</v>
      </c>
      <c r="H180" s="170">
        <f t="shared" si="5"/>
        <v>0</v>
      </c>
      <c r="I180" s="99">
        <v>0</v>
      </c>
      <c r="J180" s="100">
        <v>0</v>
      </c>
    </row>
    <row r="181" spans="1:10" ht="26.25" customHeight="1" x14ac:dyDescent="0.2">
      <c r="A181" s="189"/>
      <c r="B181" s="69">
        <v>75621</v>
      </c>
      <c r="C181" s="34" t="s">
        <v>159</v>
      </c>
      <c r="D181" s="115"/>
      <c r="E181" s="36">
        <f t="shared" si="6"/>
        <v>3810262</v>
      </c>
      <c r="F181" s="37">
        <f>SUM(F182:F183)</f>
        <v>3810262</v>
      </c>
      <c r="G181" s="38">
        <f>SUM(G182:G183)</f>
        <v>0</v>
      </c>
      <c r="H181" s="36">
        <f t="shared" si="5"/>
        <v>0</v>
      </c>
      <c r="I181" s="37">
        <f>I182+I183</f>
        <v>0</v>
      </c>
      <c r="J181" s="38">
        <f>J182+J183</f>
        <v>0</v>
      </c>
    </row>
    <row r="182" spans="1:10" s="31" customFormat="1" ht="20.100000000000001" customHeight="1" x14ac:dyDescent="0.2">
      <c r="A182" s="189"/>
      <c r="B182" s="69"/>
      <c r="C182" s="116" t="s">
        <v>160</v>
      </c>
      <c r="D182" s="211" t="s">
        <v>161</v>
      </c>
      <c r="E182" s="170">
        <f t="shared" si="6"/>
        <v>3755262</v>
      </c>
      <c r="F182" s="99">
        <v>3755262</v>
      </c>
      <c r="G182" s="100">
        <v>0</v>
      </c>
      <c r="H182" s="170">
        <f t="shared" si="5"/>
        <v>0</v>
      </c>
      <c r="I182" s="99">
        <v>0</v>
      </c>
      <c r="J182" s="100">
        <v>0</v>
      </c>
    </row>
    <row r="183" spans="1:10" ht="20.100000000000001" customHeight="1" x14ac:dyDescent="0.2">
      <c r="A183" s="189"/>
      <c r="B183" s="91"/>
      <c r="C183" s="204" t="s">
        <v>162</v>
      </c>
      <c r="D183" s="205" t="s">
        <v>163</v>
      </c>
      <c r="E183" s="41">
        <f t="shared" si="6"/>
        <v>55000</v>
      </c>
      <c r="F183" s="42">
        <v>55000</v>
      </c>
      <c r="G183" s="43">
        <v>0</v>
      </c>
      <c r="H183" s="41">
        <f t="shared" si="5"/>
        <v>0</v>
      </c>
      <c r="I183" s="42">
        <v>0</v>
      </c>
      <c r="J183" s="43">
        <v>0</v>
      </c>
    </row>
    <row r="184" spans="1:10" s="31" customFormat="1" ht="20.100000000000001" customHeight="1" x14ac:dyDescent="0.2">
      <c r="A184" s="189"/>
      <c r="B184" s="68">
        <v>75624</v>
      </c>
      <c r="C184" s="212" t="s">
        <v>164</v>
      </c>
      <c r="D184" s="213"/>
      <c r="E184" s="139">
        <f t="shared" si="6"/>
        <v>450</v>
      </c>
      <c r="F184" s="55">
        <f>F185</f>
        <v>450</v>
      </c>
      <c r="G184" s="56">
        <f>G185</f>
        <v>0</v>
      </c>
      <c r="H184" s="139">
        <f t="shared" si="5"/>
        <v>0</v>
      </c>
      <c r="I184" s="55">
        <f>I185</f>
        <v>0</v>
      </c>
      <c r="J184" s="56">
        <f>J185</f>
        <v>0</v>
      </c>
    </row>
    <row r="185" spans="1:10" ht="20.100000000000001" customHeight="1" thickBot="1" x14ac:dyDescent="0.25">
      <c r="A185" s="200"/>
      <c r="B185" s="107"/>
      <c r="C185" s="214" t="s">
        <v>165</v>
      </c>
      <c r="D185" s="156" t="s">
        <v>166</v>
      </c>
      <c r="E185" s="143">
        <f t="shared" si="6"/>
        <v>450</v>
      </c>
      <c r="F185" s="59">
        <v>450</v>
      </c>
      <c r="G185" s="60">
        <v>0</v>
      </c>
      <c r="H185" s="143">
        <f t="shared" si="5"/>
        <v>0</v>
      </c>
      <c r="I185" s="59">
        <v>0</v>
      </c>
      <c r="J185" s="60">
        <v>0</v>
      </c>
    </row>
    <row r="186" spans="1:10" s="31" customFormat="1" ht="20.100000000000001" customHeight="1" thickBot="1" x14ac:dyDescent="0.25">
      <c r="A186" s="61">
        <v>757</v>
      </c>
      <c r="B186" s="62" t="s">
        <v>167</v>
      </c>
      <c r="C186" s="63"/>
      <c r="D186" s="82"/>
      <c r="E186" s="64">
        <f t="shared" si="6"/>
        <v>0</v>
      </c>
      <c r="F186" s="65">
        <f>F187</f>
        <v>0</v>
      </c>
      <c r="G186" s="66">
        <f>G187</f>
        <v>0</v>
      </c>
      <c r="H186" s="64">
        <f t="shared" si="5"/>
        <v>415888.25</v>
      </c>
      <c r="I186" s="65">
        <f>I187</f>
        <v>415888.25</v>
      </c>
      <c r="J186" s="66">
        <f>J187</f>
        <v>0</v>
      </c>
    </row>
    <row r="187" spans="1:10" ht="20.100000000000001" customHeight="1" x14ac:dyDescent="0.2">
      <c r="A187" s="215"/>
      <c r="B187" s="181">
        <v>75702</v>
      </c>
      <c r="C187" s="85" t="s">
        <v>168</v>
      </c>
      <c r="D187" s="86"/>
      <c r="E187" s="87">
        <f t="shared" si="6"/>
        <v>0</v>
      </c>
      <c r="F187" s="88">
        <f>F188</f>
        <v>0</v>
      </c>
      <c r="G187" s="89">
        <f>G188</f>
        <v>0</v>
      </c>
      <c r="H187" s="87">
        <f t="shared" si="5"/>
        <v>415888.25</v>
      </c>
      <c r="I187" s="88">
        <f>I188</f>
        <v>415888.25</v>
      </c>
      <c r="J187" s="89">
        <f>J188</f>
        <v>0</v>
      </c>
    </row>
    <row r="188" spans="1:10" ht="27.75" customHeight="1" thickBot="1" x14ac:dyDescent="0.25">
      <c r="A188" s="216"/>
      <c r="B188" s="217"/>
      <c r="C188" s="218" t="s">
        <v>169</v>
      </c>
      <c r="D188" s="219" t="s">
        <v>170</v>
      </c>
      <c r="E188" s="41">
        <f t="shared" si="6"/>
        <v>0</v>
      </c>
      <c r="F188" s="59">
        <v>0</v>
      </c>
      <c r="G188" s="60">
        <v>0</v>
      </c>
      <c r="H188" s="41">
        <f t="shared" si="5"/>
        <v>415888.25</v>
      </c>
      <c r="I188" s="59">
        <v>415888.25</v>
      </c>
      <c r="J188" s="60">
        <v>0</v>
      </c>
    </row>
    <row r="189" spans="1:10" ht="20.100000000000001" customHeight="1" thickBot="1" x14ac:dyDescent="0.25">
      <c r="A189" s="61">
        <v>758</v>
      </c>
      <c r="B189" s="62" t="s">
        <v>171</v>
      </c>
      <c r="C189" s="63"/>
      <c r="D189" s="82"/>
      <c r="E189" s="64">
        <f t="shared" si="6"/>
        <v>10552467</v>
      </c>
      <c r="F189" s="65">
        <f>F190+F192+F194+F196+F198+F201</f>
        <v>10552467</v>
      </c>
      <c r="G189" s="66">
        <f>G190+G192+G194+G196+G198+G201</f>
        <v>0</v>
      </c>
      <c r="H189" s="64">
        <f t="shared" si="5"/>
        <v>297100</v>
      </c>
      <c r="I189" s="65">
        <f>I190+I192+I194+I196+I198+I201</f>
        <v>297100</v>
      </c>
      <c r="J189" s="66">
        <f>J190+J192+J194+J196+J198+J201</f>
        <v>0</v>
      </c>
    </row>
    <row r="190" spans="1:10" ht="20.100000000000001" customHeight="1" x14ac:dyDescent="0.2">
      <c r="A190" s="215"/>
      <c r="B190" s="220">
        <v>75801</v>
      </c>
      <c r="C190" s="85" t="s">
        <v>172</v>
      </c>
      <c r="D190" s="86"/>
      <c r="E190" s="87">
        <f t="shared" si="6"/>
        <v>6539534</v>
      </c>
      <c r="F190" s="88">
        <f>F191</f>
        <v>6539534</v>
      </c>
      <c r="G190" s="89">
        <f>G191</f>
        <v>0</v>
      </c>
      <c r="H190" s="87">
        <f t="shared" si="5"/>
        <v>0</v>
      </c>
      <c r="I190" s="88">
        <f>I191</f>
        <v>0</v>
      </c>
      <c r="J190" s="89">
        <f>J191</f>
        <v>0</v>
      </c>
    </row>
    <row r="191" spans="1:10" s="31" customFormat="1" ht="21.95" customHeight="1" x14ac:dyDescent="0.2">
      <c r="A191" s="216"/>
      <c r="B191" s="221"/>
      <c r="C191" s="70">
        <v>2920</v>
      </c>
      <c r="D191" s="71" t="s">
        <v>173</v>
      </c>
      <c r="E191" s="41">
        <f t="shared" si="6"/>
        <v>6539534</v>
      </c>
      <c r="F191" s="59">
        <v>6539534</v>
      </c>
      <c r="G191" s="60">
        <v>0</v>
      </c>
      <c r="H191" s="41">
        <f t="shared" si="5"/>
        <v>0</v>
      </c>
      <c r="I191" s="59">
        <v>0</v>
      </c>
      <c r="J191" s="60">
        <v>0</v>
      </c>
    </row>
    <row r="192" spans="1:10" s="31" customFormat="1" ht="25.5" customHeight="1" x14ac:dyDescent="0.2">
      <c r="A192" s="216"/>
      <c r="B192" s="222">
        <v>75807</v>
      </c>
      <c r="C192" s="53" t="s">
        <v>174</v>
      </c>
      <c r="D192" s="138"/>
      <c r="E192" s="36">
        <f t="shared" si="6"/>
        <v>3763345</v>
      </c>
      <c r="F192" s="55">
        <f>SUM(F193:F193)</f>
        <v>3763345</v>
      </c>
      <c r="G192" s="56">
        <f>SUM(G193:G193)</f>
        <v>0</v>
      </c>
      <c r="H192" s="36">
        <f t="shared" si="5"/>
        <v>0</v>
      </c>
      <c r="I192" s="55">
        <f>I193</f>
        <v>0</v>
      </c>
      <c r="J192" s="56">
        <f>J193</f>
        <v>0</v>
      </c>
    </row>
    <row r="193" spans="1:10" s="31" customFormat="1" ht="20.100000000000001" customHeight="1" x14ac:dyDescent="0.2">
      <c r="A193" s="216"/>
      <c r="B193" s="183"/>
      <c r="C193" s="70">
        <v>2920</v>
      </c>
      <c r="D193" s="71" t="s">
        <v>175</v>
      </c>
      <c r="E193" s="41">
        <f t="shared" si="6"/>
        <v>3763345</v>
      </c>
      <c r="F193" s="59">
        <v>3763345</v>
      </c>
      <c r="G193" s="60">
        <v>0</v>
      </c>
      <c r="H193" s="41">
        <f t="shared" si="5"/>
        <v>0</v>
      </c>
      <c r="I193" s="59">
        <v>0</v>
      </c>
      <c r="J193" s="60">
        <v>0</v>
      </c>
    </row>
    <row r="194" spans="1:10" ht="20.100000000000001" customHeight="1" x14ac:dyDescent="0.2">
      <c r="A194" s="216"/>
      <c r="B194" s="222">
        <v>75809</v>
      </c>
      <c r="C194" s="53" t="s">
        <v>176</v>
      </c>
      <c r="D194" s="138"/>
      <c r="E194" s="139">
        <f t="shared" si="6"/>
        <v>0</v>
      </c>
      <c r="F194" s="55">
        <f>F195</f>
        <v>0</v>
      </c>
      <c r="G194" s="56">
        <f>G195</f>
        <v>0</v>
      </c>
      <c r="H194" s="139">
        <f t="shared" si="5"/>
        <v>42100</v>
      </c>
      <c r="I194" s="55">
        <f>I195</f>
        <v>42100</v>
      </c>
      <c r="J194" s="56">
        <f>J195</f>
        <v>0</v>
      </c>
    </row>
    <row r="195" spans="1:10" ht="27" customHeight="1" x14ac:dyDescent="0.2">
      <c r="A195" s="216"/>
      <c r="B195" s="221"/>
      <c r="C195" s="57">
        <v>2900</v>
      </c>
      <c r="D195" s="58" t="s">
        <v>177</v>
      </c>
      <c r="E195" s="41">
        <f t="shared" si="6"/>
        <v>0</v>
      </c>
      <c r="F195" s="59">
        <v>0</v>
      </c>
      <c r="G195" s="60">
        <v>0</v>
      </c>
      <c r="H195" s="41">
        <f t="shared" si="5"/>
        <v>42100</v>
      </c>
      <c r="I195" s="59">
        <v>42100</v>
      </c>
      <c r="J195" s="60">
        <v>0</v>
      </c>
    </row>
    <row r="196" spans="1:10" ht="20.100000000000001" customHeight="1" x14ac:dyDescent="0.2">
      <c r="A196" s="216"/>
      <c r="B196" s="183">
        <v>75814</v>
      </c>
      <c r="C196" s="34" t="s">
        <v>178</v>
      </c>
      <c r="D196" s="115"/>
      <c r="E196" s="36">
        <f t="shared" si="6"/>
        <v>20000</v>
      </c>
      <c r="F196" s="37">
        <f>SUM(F197:F197)</f>
        <v>20000</v>
      </c>
      <c r="G196" s="38">
        <f>SUM(G197:G197)</f>
        <v>0</v>
      </c>
      <c r="H196" s="36">
        <f t="shared" si="5"/>
        <v>0</v>
      </c>
      <c r="I196" s="37">
        <f>SUM(I197:I197)</f>
        <v>0</v>
      </c>
      <c r="J196" s="38">
        <f>SUM(J197:J197)</f>
        <v>0</v>
      </c>
    </row>
    <row r="197" spans="1:10" ht="20.100000000000001" customHeight="1" x14ac:dyDescent="0.2">
      <c r="A197" s="216"/>
      <c r="B197" s="183"/>
      <c r="C197" s="140" t="s">
        <v>179</v>
      </c>
      <c r="D197" s="71" t="s">
        <v>180</v>
      </c>
      <c r="E197" s="41">
        <f t="shared" si="6"/>
        <v>20000</v>
      </c>
      <c r="F197" s="59">
        <v>20000</v>
      </c>
      <c r="G197" s="60">
        <v>0</v>
      </c>
      <c r="H197" s="41">
        <f t="shared" si="5"/>
        <v>0</v>
      </c>
      <c r="I197" s="59">
        <v>0</v>
      </c>
      <c r="J197" s="60">
        <v>0</v>
      </c>
    </row>
    <row r="198" spans="1:10" ht="20.100000000000001" customHeight="1" x14ac:dyDescent="0.2">
      <c r="A198" s="216"/>
      <c r="B198" s="221">
        <v>75818</v>
      </c>
      <c r="C198" s="53" t="s">
        <v>181</v>
      </c>
      <c r="D198" s="138"/>
      <c r="E198" s="36">
        <f t="shared" si="6"/>
        <v>0</v>
      </c>
      <c r="F198" s="55">
        <f>SUM(F199:F200)</f>
        <v>0</v>
      </c>
      <c r="G198" s="56">
        <f>SUM(G199:G200)</f>
        <v>0</v>
      </c>
      <c r="H198" s="36">
        <f t="shared" ref="H198:H261" si="7">I198+J198</f>
        <v>255000</v>
      </c>
      <c r="I198" s="55">
        <f>SUM(I199:I200)</f>
        <v>255000</v>
      </c>
      <c r="J198" s="56">
        <f>SUM(J199:J200)</f>
        <v>0</v>
      </c>
    </row>
    <row r="199" spans="1:10" ht="20.100000000000001" customHeight="1" x14ac:dyDescent="0.2">
      <c r="A199" s="216"/>
      <c r="B199" s="221"/>
      <c r="C199" s="57">
        <v>4810</v>
      </c>
      <c r="D199" s="72" t="s">
        <v>182</v>
      </c>
      <c r="E199" s="41">
        <f>F199+G199</f>
        <v>0</v>
      </c>
      <c r="F199" s="59">
        <v>0</v>
      </c>
      <c r="G199" s="60">
        <v>0</v>
      </c>
      <c r="H199" s="41">
        <f t="shared" si="7"/>
        <v>149000</v>
      </c>
      <c r="I199" s="59">
        <v>149000</v>
      </c>
      <c r="J199" s="60">
        <v>0</v>
      </c>
    </row>
    <row r="200" spans="1:10" ht="20.100000000000001" customHeight="1" x14ac:dyDescent="0.2">
      <c r="A200" s="216"/>
      <c r="B200" s="222"/>
      <c r="C200" s="158">
        <v>4810</v>
      </c>
      <c r="D200" s="93" t="s">
        <v>183</v>
      </c>
      <c r="E200" s="118">
        <f t="shared" si="6"/>
        <v>0</v>
      </c>
      <c r="F200" s="119">
        <v>0</v>
      </c>
      <c r="G200" s="120">
        <v>0</v>
      </c>
      <c r="H200" s="118">
        <f t="shared" si="7"/>
        <v>106000</v>
      </c>
      <c r="I200" s="119">
        <v>106000</v>
      </c>
      <c r="J200" s="120">
        <v>0</v>
      </c>
    </row>
    <row r="201" spans="1:10" ht="20.100000000000001" customHeight="1" x14ac:dyDescent="0.2">
      <c r="A201" s="216"/>
      <c r="B201" s="221">
        <v>75831</v>
      </c>
      <c r="C201" s="53" t="s">
        <v>184</v>
      </c>
      <c r="D201" s="138"/>
      <c r="E201" s="139">
        <f t="shared" si="6"/>
        <v>229588</v>
      </c>
      <c r="F201" s="55">
        <f>F202</f>
        <v>229588</v>
      </c>
      <c r="G201" s="56">
        <f>G202</f>
        <v>0</v>
      </c>
      <c r="H201" s="139">
        <f t="shared" si="7"/>
        <v>0</v>
      </c>
      <c r="I201" s="55">
        <v>0</v>
      </c>
      <c r="J201" s="56">
        <v>0</v>
      </c>
    </row>
    <row r="202" spans="1:10" ht="20.100000000000001" customHeight="1" thickBot="1" x14ac:dyDescent="0.25">
      <c r="A202" s="223"/>
      <c r="B202" s="224"/>
      <c r="C202" s="225">
        <v>2920</v>
      </c>
      <c r="D202" s="226" t="s">
        <v>173</v>
      </c>
      <c r="E202" s="110">
        <f t="shared" si="6"/>
        <v>229588</v>
      </c>
      <c r="F202" s="113">
        <v>229588</v>
      </c>
      <c r="G202" s="114">
        <v>0</v>
      </c>
      <c r="H202" s="110">
        <f t="shared" si="7"/>
        <v>0</v>
      </c>
      <c r="I202" s="113">
        <v>0</v>
      </c>
      <c r="J202" s="114">
        <v>0</v>
      </c>
    </row>
    <row r="203" spans="1:10" ht="20.100000000000001" customHeight="1" thickBot="1" x14ac:dyDescent="0.25">
      <c r="A203" s="61">
        <v>801</v>
      </c>
      <c r="B203" s="62" t="s">
        <v>185</v>
      </c>
      <c r="C203" s="63"/>
      <c r="D203" s="82"/>
      <c r="E203" s="64">
        <f t="shared" si="6"/>
        <v>394368</v>
      </c>
      <c r="F203" s="65">
        <f>F204+F224+F232+F272+F292+F299+F301+F256</f>
        <v>394368</v>
      </c>
      <c r="G203" s="66">
        <f>G204+G224+G232+G272+G292+G299+G301+G256</f>
        <v>0</v>
      </c>
      <c r="H203" s="64">
        <f t="shared" si="7"/>
        <v>9766356.7699999996</v>
      </c>
      <c r="I203" s="65">
        <f>I204+I232+I272+I292+I299+I301+I224+I256</f>
        <v>9766356.7699999996</v>
      </c>
      <c r="J203" s="66">
        <f>J204+J232+J272+J292+J299+J301+J224+J256</f>
        <v>0</v>
      </c>
    </row>
    <row r="204" spans="1:10" ht="20.100000000000001" customHeight="1" x14ac:dyDescent="0.2">
      <c r="A204" s="188"/>
      <c r="B204" s="84">
        <v>80101</v>
      </c>
      <c r="C204" s="85" t="s">
        <v>186</v>
      </c>
      <c r="D204" s="86"/>
      <c r="E204" s="87">
        <f t="shared" si="6"/>
        <v>10000</v>
      </c>
      <c r="F204" s="88">
        <f>SUM(F205:F223)</f>
        <v>10000</v>
      </c>
      <c r="G204" s="89">
        <f>SUM(G205:G223)</f>
        <v>0</v>
      </c>
      <c r="H204" s="87">
        <f t="shared" si="7"/>
        <v>4942109.93</v>
      </c>
      <c r="I204" s="88">
        <f>SUM(I205:I223)</f>
        <v>4942109.93</v>
      </c>
      <c r="J204" s="89">
        <f>SUM(J205:J223)</f>
        <v>0</v>
      </c>
    </row>
    <row r="205" spans="1:10" ht="20.100000000000001" customHeight="1" x14ac:dyDescent="0.2">
      <c r="A205" s="189"/>
      <c r="B205" s="69"/>
      <c r="C205" s="140" t="s">
        <v>34</v>
      </c>
      <c r="D205" s="149" t="s">
        <v>80</v>
      </c>
      <c r="E205" s="143">
        <f t="shared" si="6"/>
        <v>10000</v>
      </c>
      <c r="F205" s="59">
        <v>10000</v>
      </c>
      <c r="G205" s="60">
        <v>0</v>
      </c>
      <c r="H205" s="143">
        <f t="shared" si="7"/>
        <v>0</v>
      </c>
      <c r="I205" s="59">
        <v>0</v>
      </c>
      <c r="J205" s="60">
        <v>0</v>
      </c>
    </row>
    <row r="206" spans="1:10" ht="20.100000000000001" customHeight="1" x14ac:dyDescent="0.2">
      <c r="A206" s="189"/>
      <c r="B206" s="69"/>
      <c r="C206" s="57">
        <v>3020</v>
      </c>
      <c r="D206" s="150" t="s">
        <v>119</v>
      </c>
      <c r="E206" s="143">
        <f t="shared" ref="E206:E290" si="8">F206+G206</f>
        <v>0</v>
      </c>
      <c r="F206" s="59">
        <v>0</v>
      </c>
      <c r="G206" s="60">
        <v>0</v>
      </c>
      <c r="H206" s="143">
        <f t="shared" si="7"/>
        <v>205581.17</v>
      </c>
      <c r="I206" s="59">
        <v>205581.17</v>
      </c>
      <c r="J206" s="60">
        <v>0</v>
      </c>
    </row>
    <row r="207" spans="1:10" ht="20.100000000000001" customHeight="1" x14ac:dyDescent="0.2">
      <c r="A207" s="189"/>
      <c r="B207" s="69"/>
      <c r="C207" s="158">
        <v>4010</v>
      </c>
      <c r="D207" s="198" t="s">
        <v>73</v>
      </c>
      <c r="E207" s="227">
        <f t="shared" si="8"/>
        <v>0</v>
      </c>
      <c r="F207" s="119">
        <v>0</v>
      </c>
      <c r="G207" s="120">
        <v>0</v>
      </c>
      <c r="H207" s="227">
        <f t="shared" si="7"/>
        <v>3158709.14</v>
      </c>
      <c r="I207" s="119">
        <v>3158709.14</v>
      </c>
      <c r="J207" s="120">
        <v>0</v>
      </c>
    </row>
    <row r="208" spans="1:10" ht="20.100000000000001" customHeight="1" x14ac:dyDescent="0.2">
      <c r="A208" s="189"/>
      <c r="B208" s="69"/>
      <c r="C208" s="57">
        <v>4040</v>
      </c>
      <c r="D208" s="150" t="s">
        <v>83</v>
      </c>
      <c r="E208" s="143">
        <f t="shared" si="8"/>
        <v>0</v>
      </c>
      <c r="F208" s="59">
        <v>0</v>
      </c>
      <c r="G208" s="60">
        <v>0</v>
      </c>
      <c r="H208" s="143">
        <f t="shared" si="7"/>
        <v>256040.22</v>
      </c>
      <c r="I208" s="59">
        <v>256040.22</v>
      </c>
      <c r="J208" s="60">
        <v>0</v>
      </c>
    </row>
    <row r="209" spans="1:15" ht="20.100000000000001" customHeight="1" x14ac:dyDescent="0.2">
      <c r="A209" s="189"/>
      <c r="B209" s="69"/>
      <c r="C209" s="158">
        <v>4110</v>
      </c>
      <c r="D209" s="198" t="s">
        <v>75</v>
      </c>
      <c r="E209" s="118">
        <f t="shared" si="8"/>
        <v>0</v>
      </c>
      <c r="F209" s="119">
        <v>0</v>
      </c>
      <c r="G209" s="120">
        <v>0</v>
      </c>
      <c r="H209" s="118">
        <f t="shared" si="7"/>
        <v>607476.96</v>
      </c>
      <c r="I209" s="119">
        <v>607476.96</v>
      </c>
      <c r="J209" s="120">
        <v>0</v>
      </c>
    </row>
    <row r="210" spans="1:15" ht="20.100000000000001" customHeight="1" x14ac:dyDescent="0.2">
      <c r="A210" s="199"/>
      <c r="B210" s="97"/>
      <c r="C210" s="151">
        <v>4120</v>
      </c>
      <c r="D210" s="152" t="s">
        <v>76</v>
      </c>
      <c r="E210" s="170">
        <f t="shared" si="8"/>
        <v>0</v>
      </c>
      <c r="F210" s="99">
        <v>0</v>
      </c>
      <c r="G210" s="100">
        <v>0</v>
      </c>
      <c r="H210" s="170">
        <f t="shared" si="7"/>
        <v>87036.17</v>
      </c>
      <c r="I210" s="99">
        <v>87036.17</v>
      </c>
      <c r="J210" s="100">
        <v>0</v>
      </c>
    </row>
    <row r="211" spans="1:15" ht="20.100000000000001" customHeight="1" x14ac:dyDescent="0.2">
      <c r="A211" s="189"/>
      <c r="B211" s="69"/>
      <c r="C211" s="153">
        <v>4170</v>
      </c>
      <c r="D211" s="154" t="s">
        <v>87</v>
      </c>
      <c r="E211" s="41">
        <f t="shared" si="8"/>
        <v>0</v>
      </c>
      <c r="F211" s="42">
        <v>0</v>
      </c>
      <c r="G211" s="43">
        <v>0</v>
      </c>
      <c r="H211" s="41">
        <f t="shared" si="7"/>
        <v>35512.879999999997</v>
      </c>
      <c r="I211" s="42">
        <v>35512.879999999997</v>
      </c>
      <c r="J211" s="43">
        <v>0</v>
      </c>
    </row>
    <row r="212" spans="1:15" ht="20.100000000000001" customHeight="1" x14ac:dyDescent="0.2">
      <c r="A212" s="189"/>
      <c r="B212" s="69"/>
      <c r="C212" s="151">
        <v>4210</v>
      </c>
      <c r="D212" s="152" t="s">
        <v>66</v>
      </c>
      <c r="E212" s="98">
        <f t="shared" si="8"/>
        <v>0</v>
      </c>
      <c r="F212" s="99">
        <v>0</v>
      </c>
      <c r="G212" s="100">
        <v>0</v>
      </c>
      <c r="H212" s="98">
        <f t="shared" si="7"/>
        <v>116351.7</v>
      </c>
      <c r="I212" s="99">
        <v>116351.7</v>
      </c>
      <c r="J212" s="100">
        <v>0</v>
      </c>
      <c r="K212" s="179"/>
      <c r="L212" s="179"/>
      <c r="M212" s="179"/>
      <c r="N212" s="179"/>
      <c r="O212" s="179"/>
    </row>
    <row r="213" spans="1:15" ht="20.100000000000001" customHeight="1" x14ac:dyDescent="0.2">
      <c r="A213" s="189"/>
      <c r="B213" s="69"/>
      <c r="C213" s="153">
        <v>4240</v>
      </c>
      <c r="D213" s="154" t="s">
        <v>187</v>
      </c>
      <c r="E213" s="41">
        <f t="shared" si="8"/>
        <v>0</v>
      </c>
      <c r="F213" s="42">
        <v>0</v>
      </c>
      <c r="G213" s="43">
        <v>0</v>
      </c>
      <c r="H213" s="41">
        <f t="shared" si="7"/>
        <v>10395.120000000001</v>
      </c>
      <c r="I213" s="42">
        <v>10395.120000000001</v>
      </c>
      <c r="J213" s="43">
        <v>0</v>
      </c>
      <c r="K213" s="179"/>
      <c r="L213" s="179"/>
      <c r="M213" s="179"/>
      <c r="N213" s="179"/>
      <c r="O213" s="179"/>
    </row>
    <row r="214" spans="1:15" ht="20.100000000000001" customHeight="1" x14ac:dyDescent="0.2">
      <c r="A214" s="189"/>
      <c r="B214" s="69"/>
      <c r="C214" s="153">
        <v>4260</v>
      </c>
      <c r="D214" s="154" t="s">
        <v>30</v>
      </c>
      <c r="E214" s="41">
        <f t="shared" si="8"/>
        <v>0</v>
      </c>
      <c r="F214" s="42">
        <v>0</v>
      </c>
      <c r="G214" s="43">
        <v>0</v>
      </c>
      <c r="H214" s="41">
        <f t="shared" si="7"/>
        <v>152926.96</v>
      </c>
      <c r="I214" s="42">
        <v>152926.96</v>
      </c>
      <c r="J214" s="43">
        <v>0</v>
      </c>
      <c r="K214" s="179"/>
      <c r="L214" s="179"/>
      <c r="M214" s="179"/>
      <c r="N214" s="179"/>
      <c r="O214" s="179"/>
    </row>
    <row r="215" spans="1:15" ht="20.100000000000001" customHeight="1" x14ac:dyDescent="0.2">
      <c r="A215" s="189"/>
      <c r="B215" s="69"/>
      <c r="C215" s="153">
        <v>4270</v>
      </c>
      <c r="D215" s="154" t="s">
        <v>26</v>
      </c>
      <c r="E215" s="41">
        <f t="shared" si="8"/>
        <v>0</v>
      </c>
      <c r="F215" s="42">
        <v>0</v>
      </c>
      <c r="G215" s="43">
        <v>0</v>
      </c>
      <c r="H215" s="41">
        <f t="shared" si="7"/>
        <v>46458.97</v>
      </c>
      <c r="I215" s="42">
        <v>46458.97</v>
      </c>
      <c r="J215" s="43">
        <v>0</v>
      </c>
    </row>
    <row r="216" spans="1:15" ht="20.100000000000001" customHeight="1" x14ac:dyDescent="0.2">
      <c r="A216" s="189"/>
      <c r="B216" s="69"/>
      <c r="C216" s="57">
        <v>4280</v>
      </c>
      <c r="D216" s="150" t="s">
        <v>89</v>
      </c>
      <c r="E216" s="41">
        <f t="shared" si="8"/>
        <v>0</v>
      </c>
      <c r="F216" s="59">
        <v>0</v>
      </c>
      <c r="G216" s="60">
        <v>0</v>
      </c>
      <c r="H216" s="41">
        <f t="shared" si="7"/>
        <v>4897.41</v>
      </c>
      <c r="I216" s="59">
        <v>4897.41</v>
      </c>
      <c r="J216" s="60">
        <v>0</v>
      </c>
    </row>
    <row r="217" spans="1:15" ht="20.100000000000001" customHeight="1" x14ac:dyDescent="0.2">
      <c r="A217" s="189"/>
      <c r="B217" s="69"/>
      <c r="C217" s="57">
        <v>4300</v>
      </c>
      <c r="D217" s="150" t="s">
        <v>23</v>
      </c>
      <c r="E217" s="41">
        <f t="shared" si="8"/>
        <v>0</v>
      </c>
      <c r="F217" s="59">
        <v>0</v>
      </c>
      <c r="G217" s="60">
        <v>0</v>
      </c>
      <c r="H217" s="41">
        <f t="shared" si="7"/>
        <v>35947.19</v>
      </c>
      <c r="I217" s="59">
        <v>35947.19</v>
      </c>
      <c r="J217" s="60">
        <v>0</v>
      </c>
    </row>
    <row r="218" spans="1:15" ht="20.100000000000001" customHeight="1" x14ac:dyDescent="0.2">
      <c r="A218" s="189"/>
      <c r="B218" s="69"/>
      <c r="C218" s="57">
        <v>4360</v>
      </c>
      <c r="D218" s="150" t="s">
        <v>31</v>
      </c>
      <c r="E218" s="143">
        <f t="shared" si="8"/>
        <v>0</v>
      </c>
      <c r="F218" s="59">
        <v>0</v>
      </c>
      <c r="G218" s="60">
        <v>0</v>
      </c>
      <c r="H218" s="143">
        <f t="shared" si="7"/>
        <v>28084.6</v>
      </c>
      <c r="I218" s="59">
        <v>28084.6</v>
      </c>
      <c r="J218" s="60">
        <v>0</v>
      </c>
    </row>
    <row r="219" spans="1:15" ht="20.100000000000001" customHeight="1" x14ac:dyDescent="0.2">
      <c r="A219" s="189"/>
      <c r="B219" s="121"/>
      <c r="C219" s="57">
        <v>4410</v>
      </c>
      <c r="D219" s="150" t="s">
        <v>90</v>
      </c>
      <c r="E219" s="143">
        <f t="shared" si="8"/>
        <v>0</v>
      </c>
      <c r="F219" s="59">
        <v>0</v>
      </c>
      <c r="G219" s="60">
        <v>0</v>
      </c>
      <c r="H219" s="143">
        <f t="shared" si="7"/>
        <v>6021.84</v>
      </c>
      <c r="I219" s="59">
        <v>6021.84</v>
      </c>
      <c r="J219" s="60">
        <v>0</v>
      </c>
    </row>
    <row r="220" spans="1:15" s="31" customFormat="1" ht="20.100000000000001" customHeight="1" x14ac:dyDescent="0.2">
      <c r="A220" s="189"/>
      <c r="B220" s="121"/>
      <c r="C220" s="57">
        <v>4430</v>
      </c>
      <c r="D220" s="150" t="s">
        <v>103</v>
      </c>
      <c r="E220" s="41">
        <f t="shared" si="8"/>
        <v>0</v>
      </c>
      <c r="F220" s="59">
        <v>0</v>
      </c>
      <c r="G220" s="60">
        <v>0</v>
      </c>
      <c r="H220" s="41">
        <f t="shared" si="7"/>
        <v>6330.63</v>
      </c>
      <c r="I220" s="59">
        <v>6330.63</v>
      </c>
      <c r="J220" s="60">
        <v>0</v>
      </c>
    </row>
    <row r="221" spans="1:15" ht="20.100000000000001" customHeight="1" x14ac:dyDescent="0.2">
      <c r="A221" s="189"/>
      <c r="B221" s="121"/>
      <c r="C221" s="57">
        <v>4440</v>
      </c>
      <c r="D221" s="150" t="s">
        <v>92</v>
      </c>
      <c r="E221" s="41">
        <f t="shared" si="8"/>
        <v>0</v>
      </c>
      <c r="F221" s="59">
        <v>0</v>
      </c>
      <c r="G221" s="60">
        <v>0</v>
      </c>
      <c r="H221" s="41">
        <f t="shared" si="7"/>
        <v>167942.85</v>
      </c>
      <c r="I221" s="59">
        <v>167942.85</v>
      </c>
      <c r="J221" s="60">
        <v>0</v>
      </c>
    </row>
    <row r="222" spans="1:15" ht="20.100000000000001" customHeight="1" x14ac:dyDescent="0.2">
      <c r="A222" s="189"/>
      <c r="B222" s="121"/>
      <c r="C222" s="57">
        <v>4520</v>
      </c>
      <c r="D222" s="72" t="s">
        <v>94</v>
      </c>
      <c r="E222" s="41">
        <f t="shared" si="8"/>
        <v>0</v>
      </c>
      <c r="F222" s="59">
        <v>0</v>
      </c>
      <c r="G222" s="60">
        <v>0</v>
      </c>
      <c r="H222" s="41">
        <f t="shared" si="7"/>
        <v>13618.04</v>
      </c>
      <c r="I222" s="59">
        <v>13618.04</v>
      </c>
      <c r="J222" s="60"/>
    </row>
    <row r="223" spans="1:15" ht="20.100000000000001" customHeight="1" x14ac:dyDescent="0.2">
      <c r="A223" s="189"/>
      <c r="B223" s="121"/>
      <c r="C223" s="57">
        <v>4700</v>
      </c>
      <c r="D223" s="58" t="s">
        <v>96</v>
      </c>
      <c r="E223" s="41">
        <f>F223+G223</f>
        <v>0</v>
      </c>
      <c r="F223" s="59">
        <v>0</v>
      </c>
      <c r="G223" s="60">
        <v>0</v>
      </c>
      <c r="H223" s="41">
        <f t="shared" si="7"/>
        <v>2778.08</v>
      </c>
      <c r="I223" s="59">
        <v>2778.08</v>
      </c>
      <c r="J223" s="60">
        <v>0</v>
      </c>
    </row>
    <row r="224" spans="1:15" ht="20.100000000000001" customHeight="1" x14ac:dyDescent="0.2">
      <c r="A224" s="189"/>
      <c r="B224" s="68">
        <v>80103</v>
      </c>
      <c r="C224" s="53" t="s">
        <v>188</v>
      </c>
      <c r="D224" s="138"/>
      <c r="E224" s="139">
        <f t="shared" si="8"/>
        <v>36126</v>
      </c>
      <c r="F224" s="55">
        <f>SUM(F225:F231)</f>
        <v>36126</v>
      </c>
      <c r="G224" s="56">
        <f>SUM(G225:G231)</f>
        <v>0</v>
      </c>
      <c r="H224" s="139">
        <f t="shared" si="7"/>
        <v>134877.32</v>
      </c>
      <c r="I224" s="55">
        <f>SUM(I225:I231)</f>
        <v>134877.32</v>
      </c>
      <c r="J224" s="56">
        <f>SUM(J225:J231)</f>
        <v>0</v>
      </c>
    </row>
    <row r="225" spans="1:10" ht="20.100000000000001" customHeight="1" x14ac:dyDescent="0.2">
      <c r="A225" s="189"/>
      <c r="B225" s="69"/>
      <c r="C225" s="140" t="s">
        <v>189</v>
      </c>
      <c r="D225" s="149" t="s">
        <v>190</v>
      </c>
      <c r="E225" s="41">
        <f>F225+G225</f>
        <v>36126</v>
      </c>
      <c r="F225" s="59">
        <v>36126</v>
      </c>
      <c r="G225" s="60">
        <v>0</v>
      </c>
      <c r="H225" s="41">
        <f t="shared" si="7"/>
        <v>0</v>
      </c>
      <c r="I225" s="59">
        <v>0</v>
      </c>
      <c r="J225" s="60">
        <v>0</v>
      </c>
    </row>
    <row r="226" spans="1:10" ht="20.100000000000001" customHeight="1" x14ac:dyDescent="0.2">
      <c r="A226" s="189"/>
      <c r="B226" s="69"/>
      <c r="C226" s="57">
        <v>3020</v>
      </c>
      <c r="D226" s="150" t="s">
        <v>191</v>
      </c>
      <c r="E226" s="41">
        <f t="shared" si="8"/>
        <v>0</v>
      </c>
      <c r="F226" s="59">
        <v>0</v>
      </c>
      <c r="G226" s="60">
        <v>0</v>
      </c>
      <c r="H226" s="41">
        <f t="shared" si="7"/>
        <v>7405.91</v>
      </c>
      <c r="I226" s="59">
        <v>7405.91</v>
      </c>
      <c r="J226" s="60">
        <v>0</v>
      </c>
    </row>
    <row r="227" spans="1:10" ht="20.100000000000001" customHeight="1" x14ac:dyDescent="0.2">
      <c r="A227" s="189"/>
      <c r="B227" s="69"/>
      <c r="C227" s="158">
        <v>4010</v>
      </c>
      <c r="D227" s="198" t="s">
        <v>73</v>
      </c>
      <c r="E227" s="227">
        <f t="shared" si="8"/>
        <v>0</v>
      </c>
      <c r="F227" s="119">
        <v>0</v>
      </c>
      <c r="G227" s="120">
        <v>0</v>
      </c>
      <c r="H227" s="227">
        <f t="shared" si="7"/>
        <v>86957.48</v>
      </c>
      <c r="I227" s="119">
        <v>86957.48</v>
      </c>
      <c r="J227" s="120">
        <v>0</v>
      </c>
    </row>
    <row r="228" spans="1:10" ht="20.100000000000001" customHeight="1" x14ac:dyDescent="0.2">
      <c r="A228" s="189"/>
      <c r="B228" s="69"/>
      <c r="C228" s="57">
        <v>4040</v>
      </c>
      <c r="D228" s="150" t="s">
        <v>74</v>
      </c>
      <c r="E228" s="143">
        <f t="shared" si="8"/>
        <v>0</v>
      </c>
      <c r="F228" s="59">
        <v>0</v>
      </c>
      <c r="G228" s="60">
        <v>0</v>
      </c>
      <c r="H228" s="143">
        <f t="shared" si="7"/>
        <v>13639.53</v>
      </c>
      <c r="I228" s="59">
        <v>13639.53</v>
      </c>
      <c r="J228" s="60">
        <v>0</v>
      </c>
    </row>
    <row r="229" spans="1:10" ht="20.100000000000001" customHeight="1" x14ac:dyDescent="0.2">
      <c r="A229" s="189"/>
      <c r="B229" s="69"/>
      <c r="C229" s="57">
        <v>4110</v>
      </c>
      <c r="D229" s="150" t="s">
        <v>75</v>
      </c>
      <c r="E229" s="41">
        <f t="shared" si="8"/>
        <v>0</v>
      </c>
      <c r="F229" s="59">
        <v>0</v>
      </c>
      <c r="G229" s="60">
        <v>0</v>
      </c>
      <c r="H229" s="41">
        <f t="shared" si="7"/>
        <v>18468.5</v>
      </c>
      <c r="I229" s="59">
        <v>18468.5</v>
      </c>
      <c r="J229" s="60">
        <v>0</v>
      </c>
    </row>
    <row r="230" spans="1:10" ht="20.100000000000001" customHeight="1" x14ac:dyDescent="0.2">
      <c r="A230" s="189"/>
      <c r="B230" s="69"/>
      <c r="C230" s="57">
        <v>4120</v>
      </c>
      <c r="D230" s="150" t="s">
        <v>76</v>
      </c>
      <c r="E230" s="41">
        <f t="shared" si="8"/>
        <v>0</v>
      </c>
      <c r="F230" s="59">
        <v>0</v>
      </c>
      <c r="G230" s="60">
        <v>0</v>
      </c>
      <c r="H230" s="41">
        <f t="shared" si="7"/>
        <v>2646.08</v>
      </c>
      <c r="I230" s="59">
        <v>2646.08</v>
      </c>
      <c r="J230" s="60">
        <v>0</v>
      </c>
    </row>
    <row r="231" spans="1:10" ht="20.100000000000001" customHeight="1" x14ac:dyDescent="0.2">
      <c r="A231" s="189"/>
      <c r="B231" s="91"/>
      <c r="C231" s="57">
        <v>4440</v>
      </c>
      <c r="D231" s="150" t="s">
        <v>92</v>
      </c>
      <c r="E231" s="41">
        <f t="shared" si="8"/>
        <v>0</v>
      </c>
      <c r="F231" s="59">
        <v>0</v>
      </c>
      <c r="G231" s="60">
        <v>0</v>
      </c>
      <c r="H231" s="41">
        <f t="shared" si="7"/>
        <v>5759.82</v>
      </c>
      <c r="I231" s="59">
        <v>5759.82</v>
      </c>
      <c r="J231" s="60">
        <v>0</v>
      </c>
    </row>
    <row r="232" spans="1:10" ht="20.100000000000001" customHeight="1" x14ac:dyDescent="0.2">
      <c r="A232" s="189"/>
      <c r="B232" s="68">
        <v>80104</v>
      </c>
      <c r="C232" s="34" t="s">
        <v>192</v>
      </c>
      <c r="D232" s="115"/>
      <c r="E232" s="36">
        <f t="shared" si="8"/>
        <v>275708</v>
      </c>
      <c r="F232" s="37">
        <f>SUM(F233:F255)</f>
        <v>275708</v>
      </c>
      <c r="G232" s="38">
        <f>SUM(G233:G255)</f>
        <v>0</v>
      </c>
      <c r="H232" s="36">
        <f t="shared" si="7"/>
        <v>1154364.3800000001</v>
      </c>
      <c r="I232" s="37">
        <f>SUM(I233:I255)</f>
        <v>1154364.3800000001</v>
      </c>
      <c r="J232" s="38">
        <f>SUM(J233:J255)</f>
        <v>0</v>
      </c>
    </row>
    <row r="233" spans="1:10" ht="27" customHeight="1" x14ac:dyDescent="0.2">
      <c r="A233" s="189"/>
      <c r="B233" s="69"/>
      <c r="C233" s="140" t="s">
        <v>193</v>
      </c>
      <c r="D233" s="149" t="s">
        <v>194</v>
      </c>
      <c r="E233" s="41">
        <f t="shared" si="8"/>
        <v>38000</v>
      </c>
      <c r="F233" s="59">
        <v>38000</v>
      </c>
      <c r="G233" s="60">
        <v>0</v>
      </c>
      <c r="H233" s="41">
        <f t="shared" si="7"/>
        <v>0</v>
      </c>
      <c r="I233" s="59">
        <v>0</v>
      </c>
      <c r="J233" s="60">
        <v>0</v>
      </c>
    </row>
    <row r="234" spans="1:10" ht="27.75" customHeight="1" x14ac:dyDescent="0.2">
      <c r="A234" s="189"/>
      <c r="B234" s="69"/>
      <c r="C234" s="140" t="s">
        <v>195</v>
      </c>
      <c r="D234" s="149" t="s">
        <v>196</v>
      </c>
      <c r="E234" s="41">
        <f>F234+G234</f>
        <v>82500</v>
      </c>
      <c r="F234" s="59">
        <v>82500</v>
      </c>
      <c r="G234" s="60">
        <v>0</v>
      </c>
      <c r="H234" s="41">
        <f t="shared" si="7"/>
        <v>0</v>
      </c>
      <c r="I234" s="59">
        <v>0</v>
      </c>
      <c r="J234" s="60">
        <v>0</v>
      </c>
    </row>
    <row r="235" spans="1:10" ht="20.100000000000001" customHeight="1" x14ac:dyDescent="0.2">
      <c r="A235" s="189"/>
      <c r="B235" s="69"/>
      <c r="C235" s="140" t="s">
        <v>189</v>
      </c>
      <c r="D235" s="149" t="s">
        <v>190</v>
      </c>
      <c r="E235" s="41">
        <f t="shared" si="8"/>
        <v>155208</v>
      </c>
      <c r="F235" s="59">
        <v>155208</v>
      </c>
      <c r="G235" s="60">
        <v>0</v>
      </c>
      <c r="H235" s="41">
        <f t="shared" si="7"/>
        <v>0</v>
      </c>
      <c r="I235" s="59">
        <v>0</v>
      </c>
      <c r="J235" s="60">
        <v>0</v>
      </c>
    </row>
    <row r="236" spans="1:10" ht="24.75" customHeight="1" x14ac:dyDescent="0.2">
      <c r="A236" s="189"/>
      <c r="B236" s="69"/>
      <c r="C236" s="140" t="s">
        <v>197</v>
      </c>
      <c r="D236" s="149" t="s">
        <v>198</v>
      </c>
      <c r="E236" s="41">
        <f t="shared" si="8"/>
        <v>0</v>
      </c>
      <c r="F236" s="59">
        <v>0</v>
      </c>
      <c r="G236" s="60">
        <v>0</v>
      </c>
      <c r="H236" s="41">
        <f t="shared" si="7"/>
        <v>30000</v>
      </c>
      <c r="I236" s="59">
        <v>30000</v>
      </c>
      <c r="J236" s="60">
        <v>0</v>
      </c>
    </row>
    <row r="237" spans="1:10" ht="20.100000000000001" customHeight="1" x14ac:dyDescent="0.2">
      <c r="A237" s="189"/>
      <c r="B237" s="69"/>
      <c r="C237" s="57">
        <v>3020</v>
      </c>
      <c r="D237" s="150" t="s">
        <v>119</v>
      </c>
      <c r="E237" s="143">
        <f t="shared" si="8"/>
        <v>0</v>
      </c>
      <c r="F237" s="59">
        <v>0</v>
      </c>
      <c r="G237" s="60">
        <v>0</v>
      </c>
      <c r="H237" s="143">
        <f t="shared" si="7"/>
        <v>32958.800000000003</v>
      </c>
      <c r="I237" s="59">
        <v>32958.800000000003</v>
      </c>
      <c r="J237" s="60">
        <v>0</v>
      </c>
    </row>
    <row r="238" spans="1:10" ht="20.100000000000001" customHeight="1" x14ac:dyDescent="0.2">
      <c r="A238" s="189"/>
      <c r="B238" s="69"/>
      <c r="C238" s="57">
        <v>4010</v>
      </c>
      <c r="D238" s="72" t="s">
        <v>73</v>
      </c>
      <c r="E238" s="41">
        <f t="shared" si="8"/>
        <v>0</v>
      </c>
      <c r="F238" s="59">
        <v>0</v>
      </c>
      <c r="G238" s="60">
        <v>0</v>
      </c>
      <c r="H238" s="41">
        <f t="shared" si="7"/>
        <v>693755.28</v>
      </c>
      <c r="I238" s="59">
        <v>693755.28</v>
      </c>
      <c r="J238" s="60">
        <v>0</v>
      </c>
    </row>
    <row r="239" spans="1:10" ht="20.100000000000001" customHeight="1" x14ac:dyDescent="0.2">
      <c r="A239" s="189"/>
      <c r="B239" s="69"/>
      <c r="C239" s="158">
        <v>4040</v>
      </c>
      <c r="D239" s="93" t="s">
        <v>83</v>
      </c>
      <c r="E239" s="118">
        <f t="shared" si="8"/>
        <v>0</v>
      </c>
      <c r="F239" s="119">
        <v>0</v>
      </c>
      <c r="G239" s="120">
        <v>0</v>
      </c>
      <c r="H239" s="118">
        <f t="shared" si="7"/>
        <v>54287.81</v>
      </c>
      <c r="I239" s="119">
        <v>54287.81</v>
      </c>
      <c r="J239" s="120">
        <v>0</v>
      </c>
    </row>
    <row r="240" spans="1:10" ht="20.100000000000001" customHeight="1" x14ac:dyDescent="0.2">
      <c r="A240" s="189"/>
      <c r="B240" s="69"/>
      <c r="C240" s="57">
        <v>4110</v>
      </c>
      <c r="D240" s="72" t="s">
        <v>75</v>
      </c>
      <c r="E240" s="143">
        <f t="shared" si="8"/>
        <v>0</v>
      </c>
      <c r="F240" s="59">
        <v>0</v>
      </c>
      <c r="G240" s="60">
        <v>0</v>
      </c>
      <c r="H240" s="143">
        <f t="shared" si="7"/>
        <v>124090.61</v>
      </c>
      <c r="I240" s="59">
        <v>124090.61</v>
      </c>
      <c r="J240" s="60">
        <v>0</v>
      </c>
    </row>
    <row r="241" spans="1:10" ht="20.100000000000001" customHeight="1" x14ac:dyDescent="0.2">
      <c r="A241" s="199"/>
      <c r="B241" s="97"/>
      <c r="C241" s="192">
        <v>4120</v>
      </c>
      <c r="D241" s="228" t="s">
        <v>76</v>
      </c>
      <c r="E241" s="98">
        <f t="shared" si="8"/>
        <v>0</v>
      </c>
      <c r="F241" s="194">
        <v>0</v>
      </c>
      <c r="G241" s="195">
        <v>0</v>
      </c>
      <c r="H241" s="98">
        <f t="shared" si="7"/>
        <v>17779.07</v>
      </c>
      <c r="I241" s="194">
        <v>17779.07</v>
      </c>
      <c r="J241" s="195">
        <v>0</v>
      </c>
    </row>
    <row r="242" spans="1:10" ht="20.100000000000001" customHeight="1" x14ac:dyDescent="0.2">
      <c r="A242" s="189"/>
      <c r="B242" s="229"/>
      <c r="C242" s="192">
        <v>4170</v>
      </c>
      <c r="D242" s="228" t="s">
        <v>87</v>
      </c>
      <c r="E242" s="98">
        <f>F242+G242</f>
        <v>0</v>
      </c>
      <c r="F242" s="194">
        <v>0</v>
      </c>
      <c r="G242" s="195">
        <v>0</v>
      </c>
      <c r="H242" s="98">
        <f t="shared" si="7"/>
        <v>5600</v>
      </c>
      <c r="I242" s="194">
        <v>5600</v>
      </c>
      <c r="J242" s="195">
        <v>0</v>
      </c>
    </row>
    <row r="243" spans="1:10" ht="20.100000000000001" customHeight="1" x14ac:dyDescent="0.2">
      <c r="A243" s="189"/>
      <c r="B243" s="69"/>
      <c r="C243" s="153">
        <v>4210</v>
      </c>
      <c r="D243" s="157" t="s">
        <v>66</v>
      </c>
      <c r="E243" s="41">
        <f t="shared" si="8"/>
        <v>0</v>
      </c>
      <c r="F243" s="42">
        <v>0</v>
      </c>
      <c r="G243" s="43">
        <v>0</v>
      </c>
      <c r="H243" s="41">
        <f t="shared" si="7"/>
        <v>15300</v>
      </c>
      <c r="I243" s="42">
        <v>15300</v>
      </c>
      <c r="J243" s="43">
        <v>0</v>
      </c>
    </row>
    <row r="244" spans="1:10" s="31" customFormat="1" ht="20.100000000000001" customHeight="1" x14ac:dyDescent="0.2">
      <c r="A244" s="189"/>
      <c r="B244" s="69"/>
      <c r="C244" s="57">
        <v>4220</v>
      </c>
      <c r="D244" s="72" t="s">
        <v>199</v>
      </c>
      <c r="E244" s="143">
        <f t="shared" si="8"/>
        <v>0</v>
      </c>
      <c r="F244" s="59">
        <v>0</v>
      </c>
      <c r="G244" s="60">
        <v>0</v>
      </c>
      <c r="H244" s="143">
        <f t="shared" si="7"/>
        <v>82500</v>
      </c>
      <c r="I244" s="59">
        <v>82500</v>
      </c>
      <c r="J244" s="60">
        <v>0</v>
      </c>
    </row>
    <row r="245" spans="1:10" ht="20.100000000000001" customHeight="1" x14ac:dyDescent="0.2">
      <c r="A245" s="189"/>
      <c r="B245" s="69"/>
      <c r="C245" s="57">
        <v>4240</v>
      </c>
      <c r="D245" s="154" t="s">
        <v>187</v>
      </c>
      <c r="E245" s="143">
        <f t="shared" si="8"/>
        <v>0</v>
      </c>
      <c r="F245" s="59">
        <v>0</v>
      </c>
      <c r="G245" s="60">
        <v>0</v>
      </c>
      <c r="H245" s="143">
        <f t="shared" si="7"/>
        <v>5000</v>
      </c>
      <c r="I245" s="59">
        <v>5000</v>
      </c>
      <c r="J245" s="60">
        <v>0</v>
      </c>
    </row>
    <row r="246" spans="1:10" ht="20.100000000000001" customHeight="1" x14ac:dyDescent="0.2">
      <c r="A246" s="189"/>
      <c r="B246" s="121"/>
      <c r="C246" s="57">
        <v>4260</v>
      </c>
      <c r="D246" s="72" t="s">
        <v>30</v>
      </c>
      <c r="E246" s="143">
        <f t="shared" si="8"/>
        <v>0</v>
      </c>
      <c r="F246" s="59">
        <v>0</v>
      </c>
      <c r="G246" s="60">
        <v>0</v>
      </c>
      <c r="H246" s="143">
        <f t="shared" si="7"/>
        <v>27500</v>
      </c>
      <c r="I246" s="59">
        <v>27500</v>
      </c>
      <c r="J246" s="60">
        <v>0</v>
      </c>
    </row>
    <row r="247" spans="1:10" ht="20.100000000000001" customHeight="1" x14ac:dyDescent="0.2">
      <c r="A247" s="189"/>
      <c r="B247" s="121"/>
      <c r="C247" s="57">
        <v>4270</v>
      </c>
      <c r="D247" s="72" t="s">
        <v>26</v>
      </c>
      <c r="E247" s="143">
        <f>F247+G247</f>
        <v>0</v>
      </c>
      <c r="F247" s="59">
        <v>0</v>
      </c>
      <c r="G247" s="60">
        <v>0</v>
      </c>
      <c r="H247" s="143">
        <f t="shared" si="7"/>
        <v>15000</v>
      </c>
      <c r="I247" s="59">
        <v>15000</v>
      </c>
      <c r="J247" s="60">
        <v>0</v>
      </c>
    </row>
    <row r="248" spans="1:10" ht="20.100000000000001" customHeight="1" x14ac:dyDescent="0.2">
      <c r="A248" s="189"/>
      <c r="B248" s="121"/>
      <c r="C248" s="57">
        <v>4280</v>
      </c>
      <c r="D248" s="72" t="s">
        <v>89</v>
      </c>
      <c r="E248" s="143">
        <f>F248+G248</f>
        <v>0</v>
      </c>
      <c r="F248" s="59">
        <v>0</v>
      </c>
      <c r="G248" s="60">
        <v>0</v>
      </c>
      <c r="H248" s="143">
        <f t="shared" si="7"/>
        <v>1100</v>
      </c>
      <c r="I248" s="59">
        <v>1100</v>
      </c>
      <c r="J248" s="60">
        <v>0</v>
      </c>
    </row>
    <row r="249" spans="1:10" ht="20.100000000000001" customHeight="1" x14ac:dyDescent="0.2">
      <c r="A249" s="189"/>
      <c r="B249" s="121"/>
      <c r="C249" s="57">
        <v>4300</v>
      </c>
      <c r="D249" s="72" t="s">
        <v>23</v>
      </c>
      <c r="E249" s="143">
        <f t="shared" ref="E249:E271" si="9">F249+G249</f>
        <v>0</v>
      </c>
      <c r="F249" s="59">
        <v>0</v>
      </c>
      <c r="G249" s="60">
        <v>0</v>
      </c>
      <c r="H249" s="143">
        <f t="shared" si="7"/>
        <v>9670</v>
      </c>
      <c r="I249" s="59">
        <v>9670</v>
      </c>
      <c r="J249" s="60">
        <v>0</v>
      </c>
    </row>
    <row r="250" spans="1:10" ht="20.100000000000001" customHeight="1" x14ac:dyDescent="0.2">
      <c r="A250" s="189"/>
      <c r="B250" s="121"/>
      <c r="C250" s="57">
        <v>4360</v>
      </c>
      <c r="D250" s="150" t="s">
        <v>31</v>
      </c>
      <c r="E250" s="41">
        <f t="shared" si="9"/>
        <v>0</v>
      </c>
      <c r="F250" s="59">
        <v>0</v>
      </c>
      <c r="G250" s="60">
        <v>0</v>
      </c>
      <c r="H250" s="41">
        <f t="shared" si="7"/>
        <v>2350</v>
      </c>
      <c r="I250" s="59">
        <v>2350</v>
      </c>
      <c r="J250" s="60">
        <v>0</v>
      </c>
    </row>
    <row r="251" spans="1:10" ht="20.100000000000001" customHeight="1" x14ac:dyDescent="0.2">
      <c r="A251" s="189"/>
      <c r="B251" s="121"/>
      <c r="C251" s="57">
        <v>4410</v>
      </c>
      <c r="D251" s="72" t="s">
        <v>90</v>
      </c>
      <c r="E251" s="143">
        <f t="shared" si="9"/>
        <v>0</v>
      </c>
      <c r="F251" s="59">
        <v>0</v>
      </c>
      <c r="G251" s="60">
        <v>0</v>
      </c>
      <c r="H251" s="143">
        <f t="shared" si="7"/>
        <v>205</v>
      </c>
      <c r="I251" s="59">
        <v>205</v>
      </c>
      <c r="J251" s="60">
        <v>0</v>
      </c>
    </row>
    <row r="252" spans="1:10" ht="20.100000000000001" customHeight="1" x14ac:dyDescent="0.2">
      <c r="A252" s="189"/>
      <c r="B252" s="121"/>
      <c r="C252" s="57">
        <v>4430</v>
      </c>
      <c r="D252" s="72" t="s">
        <v>103</v>
      </c>
      <c r="E252" s="143">
        <f t="shared" si="9"/>
        <v>0</v>
      </c>
      <c r="F252" s="59">
        <v>0</v>
      </c>
      <c r="G252" s="60">
        <v>0</v>
      </c>
      <c r="H252" s="143">
        <f t="shared" si="7"/>
        <v>1010</v>
      </c>
      <c r="I252" s="59">
        <v>1010</v>
      </c>
      <c r="J252" s="60">
        <v>0</v>
      </c>
    </row>
    <row r="253" spans="1:10" ht="20.100000000000001" customHeight="1" x14ac:dyDescent="0.2">
      <c r="A253" s="189"/>
      <c r="B253" s="121"/>
      <c r="C253" s="57">
        <v>4440</v>
      </c>
      <c r="D253" s="72" t="s">
        <v>92</v>
      </c>
      <c r="E253" s="41">
        <f>F253+G253</f>
        <v>0</v>
      </c>
      <c r="F253" s="59">
        <v>0</v>
      </c>
      <c r="G253" s="60">
        <v>0</v>
      </c>
      <c r="H253" s="41">
        <f t="shared" si="7"/>
        <v>34717.81</v>
      </c>
      <c r="I253" s="59">
        <v>34717.81</v>
      </c>
      <c r="J253" s="60">
        <v>0</v>
      </c>
    </row>
    <row r="254" spans="1:10" s="31" customFormat="1" ht="20.100000000000001" customHeight="1" x14ac:dyDescent="0.2">
      <c r="A254" s="189"/>
      <c r="B254" s="121"/>
      <c r="C254" s="57">
        <v>4520</v>
      </c>
      <c r="D254" s="72" t="s">
        <v>94</v>
      </c>
      <c r="E254" s="41">
        <f>F254+G254</f>
        <v>0</v>
      </c>
      <c r="F254" s="59">
        <v>0</v>
      </c>
      <c r="G254" s="60">
        <v>0</v>
      </c>
      <c r="H254" s="41">
        <f t="shared" si="7"/>
        <v>1140</v>
      </c>
      <c r="I254" s="59">
        <v>1140</v>
      </c>
      <c r="J254" s="60">
        <v>0</v>
      </c>
    </row>
    <row r="255" spans="1:10" ht="20.100000000000001" customHeight="1" x14ac:dyDescent="0.2">
      <c r="A255" s="189"/>
      <c r="B255" s="230"/>
      <c r="C255" s="158">
        <v>4700</v>
      </c>
      <c r="D255" s="93" t="s">
        <v>96</v>
      </c>
      <c r="E255" s="118">
        <f t="shared" si="9"/>
        <v>0</v>
      </c>
      <c r="F255" s="119">
        <v>0</v>
      </c>
      <c r="G255" s="120">
        <v>0</v>
      </c>
      <c r="H255" s="118">
        <f t="shared" si="7"/>
        <v>400</v>
      </c>
      <c r="I255" s="119">
        <v>400</v>
      </c>
      <c r="J255" s="120">
        <v>0</v>
      </c>
    </row>
    <row r="256" spans="1:10" ht="20.100000000000001" customHeight="1" x14ac:dyDescent="0.2">
      <c r="A256" s="189"/>
      <c r="B256" s="68">
        <v>80106</v>
      </c>
      <c r="C256" s="53" t="s">
        <v>200</v>
      </c>
      <c r="D256" s="138"/>
      <c r="E256" s="139">
        <f t="shared" si="9"/>
        <v>57534</v>
      </c>
      <c r="F256" s="55">
        <f>SUM(F257:F271)</f>
        <v>57534</v>
      </c>
      <c r="G256" s="56">
        <f>SUM(G257:G271)</f>
        <v>0</v>
      </c>
      <c r="H256" s="139">
        <f t="shared" si="7"/>
        <v>290544.14</v>
      </c>
      <c r="I256" s="55">
        <f>SUM(I257:I271)</f>
        <v>290544.14</v>
      </c>
      <c r="J256" s="56">
        <f>SUM(J257:J271)</f>
        <v>0</v>
      </c>
    </row>
    <row r="257" spans="1:10" ht="20.100000000000001" customHeight="1" x14ac:dyDescent="0.2">
      <c r="A257" s="189"/>
      <c r="B257" s="69"/>
      <c r="C257" s="140" t="s">
        <v>189</v>
      </c>
      <c r="D257" s="149" t="s">
        <v>190</v>
      </c>
      <c r="E257" s="41">
        <f t="shared" si="9"/>
        <v>57534</v>
      </c>
      <c r="F257" s="59">
        <v>57534</v>
      </c>
      <c r="G257" s="60">
        <v>0</v>
      </c>
      <c r="H257" s="41">
        <f t="shared" si="7"/>
        <v>0</v>
      </c>
      <c r="I257" s="59">
        <v>0</v>
      </c>
      <c r="J257" s="60">
        <v>0</v>
      </c>
    </row>
    <row r="258" spans="1:10" ht="20.100000000000001" customHeight="1" x14ac:dyDescent="0.2">
      <c r="A258" s="189"/>
      <c r="B258" s="69"/>
      <c r="C258" s="140" t="s">
        <v>118</v>
      </c>
      <c r="D258" s="141" t="s">
        <v>119</v>
      </c>
      <c r="E258" s="41">
        <f t="shared" si="9"/>
        <v>0</v>
      </c>
      <c r="F258" s="59">
        <v>0</v>
      </c>
      <c r="G258" s="60">
        <v>0</v>
      </c>
      <c r="H258" s="41">
        <f t="shared" si="7"/>
        <v>14300.67</v>
      </c>
      <c r="I258" s="59">
        <v>14300.67</v>
      </c>
      <c r="J258" s="60">
        <v>0</v>
      </c>
    </row>
    <row r="259" spans="1:10" ht="20.100000000000001" customHeight="1" x14ac:dyDescent="0.2">
      <c r="A259" s="189"/>
      <c r="B259" s="69"/>
      <c r="C259" s="140" t="s">
        <v>201</v>
      </c>
      <c r="D259" s="141" t="s">
        <v>73</v>
      </c>
      <c r="E259" s="41">
        <f t="shared" si="9"/>
        <v>0</v>
      </c>
      <c r="F259" s="59">
        <v>0</v>
      </c>
      <c r="G259" s="60">
        <v>0</v>
      </c>
      <c r="H259" s="41">
        <f t="shared" si="7"/>
        <v>168606.29</v>
      </c>
      <c r="I259" s="59">
        <v>168606.29</v>
      </c>
      <c r="J259" s="60">
        <v>0</v>
      </c>
    </row>
    <row r="260" spans="1:10" ht="20.100000000000001" customHeight="1" x14ac:dyDescent="0.2">
      <c r="A260" s="189"/>
      <c r="B260" s="69"/>
      <c r="C260" s="140" t="s">
        <v>202</v>
      </c>
      <c r="D260" s="141" t="s">
        <v>74</v>
      </c>
      <c r="E260" s="41">
        <f t="shared" si="9"/>
        <v>0</v>
      </c>
      <c r="F260" s="59">
        <v>0</v>
      </c>
      <c r="G260" s="60">
        <v>0</v>
      </c>
      <c r="H260" s="41">
        <f t="shared" si="7"/>
        <v>8129.54</v>
      </c>
      <c r="I260" s="59">
        <v>8129.54</v>
      </c>
      <c r="J260" s="60">
        <v>0</v>
      </c>
    </row>
    <row r="261" spans="1:10" ht="20.100000000000001" customHeight="1" x14ac:dyDescent="0.2">
      <c r="A261" s="189"/>
      <c r="B261" s="69"/>
      <c r="C261" s="57">
        <v>4110</v>
      </c>
      <c r="D261" s="72" t="s">
        <v>75</v>
      </c>
      <c r="E261" s="143">
        <f t="shared" si="9"/>
        <v>0</v>
      </c>
      <c r="F261" s="59">
        <v>0</v>
      </c>
      <c r="G261" s="60">
        <v>0</v>
      </c>
      <c r="H261" s="143">
        <f t="shared" si="7"/>
        <v>32667.24</v>
      </c>
      <c r="I261" s="59">
        <v>32667.24</v>
      </c>
      <c r="J261" s="60">
        <v>0</v>
      </c>
    </row>
    <row r="262" spans="1:10" ht="20.100000000000001" customHeight="1" x14ac:dyDescent="0.2">
      <c r="A262" s="189"/>
      <c r="B262" s="69"/>
      <c r="C262" s="153">
        <v>4120</v>
      </c>
      <c r="D262" s="157" t="s">
        <v>76</v>
      </c>
      <c r="E262" s="41">
        <f t="shared" si="9"/>
        <v>0</v>
      </c>
      <c r="F262" s="42">
        <v>0</v>
      </c>
      <c r="G262" s="43">
        <v>0</v>
      </c>
      <c r="H262" s="41">
        <f t="shared" ref="H262:H325" si="10">I262+J262</f>
        <v>4680.3900000000003</v>
      </c>
      <c r="I262" s="42">
        <v>4680.3900000000003</v>
      </c>
      <c r="J262" s="43">
        <v>0</v>
      </c>
    </row>
    <row r="263" spans="1:10" ht="20.100000000000001" customHeight="1" x14ac:dyDescent="0.2">
      <c r="A263" s="189"/>
      <c r="B263" s="69"/>
      <c r="C263" s="57">
        <v>4170</v>
      </c>
      <c r="D263" s="152" t="s">
        <v>87</v>
      </c>
      <c r="E263" s="41">
        <f t="shared" si="9"/>
        <v>0</v>
      </c>
      <c r="F263" s="59">
        <v>0</v>
      </c>
      <c r="G263" s="60">
        <v>0</v>
      </c>
      <c r="H263" s="41">
        <f t="shared" si="10"/>
        <v>13000</v>
      </c>
      <c r="I263" s="59">
        <v>13000</v>
      </c>
      <c r="J263" s="60">
        <v>0</v>
      </c>
    </row>
    <row r="264" spans="1:10" ht="20.100000000000001" customHeight="1" x14ac:dyDescent="0.2">
      <c r="A264" s="189"/>
      <c r="B264" s="69"/>
      <c r="C264" s="57">
        <v>4210</v>
      </c>
      <c r="D264" s="157" t="s">
        <v>66</v>
      </c>
      <c r="E264" s="41">
        <f t="shared" si="9"/>
        <v>0</v>
      </c>
      <c r="F264" s="59">
        <v>0</v>
      </c>
      <c r="G264" s="60">
        <v>0</v>
      </c>
      <c r="H264" s="41">
        <f t="shared" si="10"/>
        <v>21400</v>
      </c>
      <c r="I264" s="59">
        <v>21400</v>
      </c>
      <c r="J264" s="60">
        <v>0</v>
      </c>
    </row>
    <row r="265" spans="1:10" ht="20.100000000000001" customHeight="1" x14ac:dyDescent="0.2">
      <c r="A265" s="189"/>
      <c r="B265" s="69"/>
      <c r="C265" s="57">
        <v>4260</v>
      </c>
      <c r="D265" s="72" t="s">
        <v>30</v>
      </c>
      <c r="E265" s="143">
        <f t="shared" si="9"/>
        <v>0</v>
      </c>
      <c r="F265" s="59">
        <v>0</v>
      </c>
      <c r="G265" s="60">
        <v>0</v>
      </c>
      <c r="H265" s="143">
        <f t="shared" si="10"/>
        <v>4000</v>
      </c>
      <c r="I265" s="59">
        <v>4000</v>
      </c>
      <c r="J265" s="60">
        <v>0</v>
      </c>
    </row>
    <row r="266" spans="1:10" ht="20.100000000000001" customHeight="1" x14ac:dyDescent="0.2">
      <c r="A266" s="189"/>
      <c r="B266" s="69"/>
      <c r="C266" s="57">
        <v>4270</v>
      </c>
      <c r="D266" s="72" t="s">
        <v>26</v>
      </c>
      <c r="E266" s="143">
        <f t="shared" si="9"/>
        <v>0</v>
      </c>
      <c r="F266" s="59">
        <v>0</v>
      </c>
      <c r="G266" s="60">
        <v>0</v>
      </c>
      <c r="H266" s="143">
        <f t="shared" si="10"/>
        <v>3000</v>
      </c>
      <c r="I266" s="59">
        <v>3000</v>
      </c>
      <c r="J266" s="60">
        <v>0</v>
      </c>
    </row>
    <row r="267" spans="1:10" ht="20.100000000000001" customHeight="1" x14ac:dyDescent="0.2">
      <c r="A267" s="189"/>
      <c r="B267" s="69"/>
      <c r="C267" s="57">
        <v>4300</v>
      </c>
      <c r="D267" s="72" t="s">
        <v>23</v>
      </c>
      <c r="E267" s="143">
        <f t="shared" si="9"/>
        <v>0</v>
      </c>
      <c r="F267" s="59">
        <v>0</v>
      </c>
      <c r="G267" s="60">
        <v>0</v>
      </c>
      <c r="H267" s="143">
        <f t="shared" si="10"/>
        <v>3000</v>
      </c>
      <c r="I267" s="59">
        <v>3000</v>
      </c>
      <c r="J267" s="60">
        <v>0</v>
      </c>
    </row>
    <row r="268" spans="1:10" ht="20.100000000000001" customHeight="1" x14ac:dyDescent="0.2">
      <c r="A268" s="189"/>
      <c r="B268" s="69"/>
      <c r="C268" s="57">
        <v>4360</v>
      </c>
      <c r="D268" s="150" t="s">
        <v>31</v>
      </c>
      <c r="E268" s="143">
        <f t="shared" si="9"/>
        <v>0</v>
      </c>
      <c r="F268" s="59">
        <v>0</v>
      </c>
      <c r="G268" s="60">
        <v>0</v>
      </c>
      <c r="H268" s="143">
        <f t="shared" si="10"/>
        <v>1200</v>
      </c>
      <c r="I268" s="59">
        <v>1200</v>
      </c>
      <c r="J268" s="60">
        <v>0</v>
      </c>
    </row>
    <row r="269" spans="1:10" ht="20.100000000000001" customHeight="1" x14ac:dyDescent="0.2">
      <c r="A269" s="189"/>
      <c r="B269" s="69"/>
      <c r="C269" s="57">
        <v>4430</v>
      </c>
      <c r="D269" s="72" t="s">
        <v>103</v>
      </c>
      <c r="E269" s="143">
        <f t="shared" si="9"/>
        <v>0</v>
      </c>
      <c r="F269" s="59">
        <v>0</v>
      </c>
      <c r="G269" s="60">
        <v>0</v>
      </c>
      <c r="H269" s="143">
        <f t="shared" si="10"/>
        <v>400</v>
      </c>
      <c r="I269" s="59">
        <v>400</v>
      </c>
      <c r="J269" s="60">
        <v>0</v>
      </c>
    </row>
    <row r="270" spans="1:10" ht="20.100000000000001" customHeight="1" x14ac:dyDescent="0.2">
      <c r="A270" s="189"/>
      <c r="B270" s="69"/>
      <c r="C270" s="57">
        <v>4440</v>
      </c>
      <c r="D270" s="72" t="s">
        <v>92</v>
      </c>
      <c r="E270" s="143">
        <f t="shared" si="9"/>
        <v>0</v>
      </c>
      <c r="F270" s="59">
        <v>0</v>
      </c>
      <c r="G270" s="60">
        <v>0</v>
      </c>
      <c r="H270" s="143">
        <f t="shared" si="10"/>
        <v>13795.01</v>
      </c>
      <c r="I270" s="59">
        <v>13795.01</v>
      </c>
      <c r="J270" s="60">
        <v>0</v>
      </c>
    </row>
    <row r="271" spans="1:10" ht="20.100000000000001" customHeight="1" x14ac:dyDescent="0.2">
      <c r="A271" s="199"/>
      <c r="B271" s="97"/>
      <c r="C271" s="151">
        <v>4520</v>
      </c>
      <c r="D271" s="163" t="s">
        <v>94</v>
      </c>
      <c r="E271" s="170">
        <f t="shared" si="9"/>
        <v>0</v>
      </c>
      <c r="F271" s="99">
        <v>0</v>
      </c>
      <c r="G271" s="100">
        <v>0</v>
      </c>
      <c r="H271" s="170">
        <f t="shared" si="10"/>
        <v>2365</v>
      </c>
      <c r="I271" s="99">
        <v>2365</v>
      </c>
      <c r="J271" s="100">
        <v>0</v>
      </c>
    </row>
    <row r="272" spans="1:10" ht="20.100000000000001" customHeight="1" x14ac:dyDescent="0.2">
      <c r="A272" s="189"/>
      <c r="B272" s="69">
        <v>80110</v>
      </c>
      <c r="C272" s="34" t="s">
        <v>203</v>
      </c>
      <c r="D272" s="115"/>
      <c r="E272" s="36">
        <f t="shared" si="8"/>
        <v>8000</v>
      </c>
      <c r="F272" s="37">
        <f>SUM(F273:F291)</f>
        <v>8000</v>
      </c>
      <c r="G272" s="38">
        <f>SUM(G273:G291)</f>
        <v>0</v>
      </c>
      <c r="H272" s="36">
        <f t="shared" si="10"/>
        <v>2453400.5700000003</v>
      </c>
      <c r="I272" s="37">
        <f>SUM(I273:I291)</f>
        <v>2453400.5700000003</v>
      </c>
      <c r="J272" s="38">
        <f>SUM(J273:J291)</f>
        <v>0</v>
      </c>
    </row>
    <row r="273" spans="1:10" ht="20.100000000000001" customHeight="1" x14ac:dyDescent="0.2">
      <c r="A273" s="189"/>
      <c r="B273" s="69"/>
      <c r="C273" s="140" t="s">
        <v>34</v>
      </c>
      <c r="D273" s="156" t="s">
        <v>80</v>
      </c>
      <c r="E273" s="143">
        <f t="shared" si="8"/>
        <v>8000</v>
      </c>
      <c r="F273" s="59">
        <v>8000</v>
      </c>
      <c r="G273" s="60">
        <v>0</v>
      </c>
      <c r="H273" s="143">
        <f t="shared" si="10"/>
        <v>0</v>
      </c>
      <c r="I273" s="59">
        <v>0</v>
      </c>
      <c r="J273" s="60">
        <v>0</v>
      </c>
    </row>
    <row r="274" spans="1:10" ht="20.100000000000001" customHeight="1" x14ac:dyDescent="0.2">
      <c r="A274" s="189"/>
      <c r="B274" s="69"/>
      <c r="C274" s="57">
        <v>3020</v>
      </c>
      <c r="D274" s="150" t="s">
        <v>119</v>
      </c>
      <c r="E274" s="143">
        <f t="shared" si="8"/>
        <v>0</v>
      </c>
      <c r="F274" s="59">
        <v>0</v>
      </c>
      <c r="G274" s="60">
        <v>0</v>
      </c>
      <c r="H274" s="143">
        <f t="shared" si="10"/>
        <v>121535.07</v>
      </c>
      <c r="I274" s="59">
        <v>121535.07</v>
      </c>
      <c r="J274" s="60">
        <v>0</v>
      </c>
    </row>
    <row r="275" spans="1:10" ht="20.100000000000001" customHeight="1" x14ac:dyDescent="0.2">
      <c r="A275" s="189"/>
      <c r="B275" s="69"/>
      <c r="C275" s="153">
        <v>4010</v>
      </c>
      <c r="D275" s="157" t="s">
        <v>73</v>
      </c>
      <c r="E275" s="41">
        <f t="shared" si="8"/>
        <v>0</v>
      </c>
      <c r="F275" s="42">
        <v>0</v>
      </c>
      <c r="G275" s="43">
        <v>0</v>
      </c>
      <c r="H275" s="41">
        <f t="shared" si="10"/>
        <v>1600196.25</v>
      </c>
      <c r="I275" s="42">
        <v>1600196.25</v>
      </c>
      <c r="J275" s="43">
        <v>0</v>
      </c>
    </row>
    <row r="276" spans="1:10" ht="20.100000000000001" customHeight="1" x14ac:dyDescent="0.2">
      <c r="A276" s="189"/>
      <c r="B276" s="69"/>
      <c r="C276" s="158">
        <v>4040</v>
      </c>
      <c r="D276" s="93" t="s">
        <v>83</v>
      </c>
      <c r="E276" s="227">
        <f t="shared" si="8"/>
        <v>0</v>
      </c>
      <c r="F276" s="119">
        <v>0</v>
      </c>
      <c r="G276" s="120">
        <v>0</v>
      </c>
      <c r="H276" s="227">
        <f t="shared" si="10"/>
        <v>139621.79999999999</v>
      </c>
      <c r="I276" s="119">
        <v>139621.79999999999</v>
      </c>
      <c r="J276" s="120">
        <v>0</v>
      </c>
    </row>
    <row r="277" spans="1:10" ht="20.100000000000001" customHeight="1" x14ac:dyDescent="0.2">
      <c r="A277" s="189"/>
      <c r="B277" s="69"/>
      <c r="C277" s="57">
        <v>4110</v>
      </c>
      <c r="D277" s="72" t="s">
        <v>75</v>
      </c>
      <c r="E277" s="143">
        <f t="shared" si="8"/>
        <v>0</v>
      </c>
      <c r="F277" s="59">
        <v>0</v>
      </c>
      <c r="G277" s="60">
        <v>0</v>
      </c>
      <c r="H277" s="143">
        <f t="shared" si="10"/>
        <v>311301.62</v>
      </c>
      <c r="I277" s="59">
        <v>311301.62</v>
      </c>
      <c r="J277" s="60">
        <v>0</v>
      </c>
    </row>
    <row r="278" spans="1:10" ht="20.100000000000001" customHeight="1" x14ac:dyDescent="0.2">
      <c r="A278" s="189"/>
      <c r="B278" s="69"/>
      <c r="C278" s="153">
        <v>4120</v>
      </c>
      <c r="D278" s="157" t="s">
        <v>76</v>
      </c>
      <c r="E278" s="41">
        <f t="shared" si="8"/>
        <v>0</v>
      </c>
      <c r="F278" s="42">
        <v>0</v>
      </c>
      <c r="G278" s="43">
        <v>0</v>
      </c>
      <c r="H278" s="41">
        <f t="shared" si="10"/>
        <v>44601.69</v>
      </c>
      <c r="I278" s="42">
        <v>44601.69</v>
      </c>
      <c r="J278" s="43">
        <v>0</v>
      </c>
    </row>
    <row r="279" spans="1:10" ht="20.100000000000001" customHeight="1" x14ac:dyDescent="0.2">
      <c r="A279" s="189"/>
      <c r="B279" s="69"/>
      <c r="C279" s="151">
        <v>4170</v>
      </c>
      <c r="D279" s="163" t="s">
        <v>87</v>
      </c>
      <c r="E279" s="170">
        <f t="shared" si="8"/>
        <v>0</v>
      </c>
      <c r="F279" s="99">
        <v>0</v>
      </c>
      <c r="G279" s="100">
        <v>0</v>
      </c>
      <c r="H279" s="170">
        <f t="shared" si="10"/>
        <v>2800</v>
      </c>
      <c r="I279" s="99">
        <v>2800</v>
      </c>
      <c r="J279" s="100">
        <v>0</v>
      </c>
    </row>
    <row r="280" spans="1:10" s="31" customFormat="1" ht="20.100000000000001" customHeight="1" x14ac:dyDescent="0.2">
      <c r="A280" s="189"/>
      <c r="B280" s="69"/>
      <c r="C280" s="153">
        <v>4210</v>
      </c>
      <c r="D280" s="157" t="s">
        <v>66</v>
      </c>
      <c r="E280" s="41">
        <f t="shared" si="8"/>
        <v>0</v>
      </c>
      <c r="F280" s="42">
        <v>0</v>
      </c>
      <c r="G280" s="43">
        <v>0</v>
      </c>
      <c r="H280" s="41">
        <f t="shared" si="10"/>
        <v>13800</v>
      </c>
      <c r="I280" s="42">
        <v>13800</v>
      </c>
      <c r="J280" s="43">
        <v>0</v>
      </c>
    </row>
    <row r="281" spans="1:10" ht="20.100000000000001" customHeight="1" x14ac:dyDescent="0.2">
      <c r="A281" s="189"/>
      <c r="B281" s="69"/>
      <c r="C281" s="57">
        <v>4240</v>
      </c>
      <c r="D281" s="154" t="s">
        <v>187</v>
      </c>
      <c r="E281" s="41">
        <f t="shared" si="8"/>
        <v>0</v>
      </c>
      <c r="F281" s="59">
        <v>0</v>
      </c>
      <c r="G281" s="60">
        <v>0</v>
      </c>
      <c r="H281" s="41">
        <f t="shared" si="10"/>
        <v>4000</v>
      </c>
      <c r="I281" s="59">
        <v>4000</v>
      </c>
      <c r="J281" s="60">
        <v>0</v>
      </c>
    </row>
    <row r="282" spans="1:10" ht="17.25" customHeight="1" x14ac:dyDescent="0.2">
      <c r="A282" s="189"/>
      <c r="B282" s="69"/>
      <c r="C282" s="57">
        <v>4260</v>
      </c>
      <c r="D282" s="72" t="s">
        <v>30</v>
      </c>
      <c r="E282" s="41">
        <f t="shared" si="8"/>
        <v>0</v>
      </c>
      <c r="F282" s="59">
        <v>0</v>
      </c>
      <c r="G282" s="60">
        <v>0</v>
      </c>
      <c r="H282" s="41">
        <f t="shared" si="10"/>
        <v>48500</v>
      </c>
      <c r="I282" s="59">
        <v>48500</v>
      </c>
      <c r="J282" s="60">
        <v>0</v>
      </c>
    </row>
    <row r="283" spans="1:10" ht="20.100000000000001" customHeight="1" x14ac:dyDescent="0.2">
      <c r="A283" s="189"/>
      <c r="B283" s="69"/>
      <c r="C283" s="57">
        <v>4270</v>
      </c>
      <c r="D283" s="72" t="s">
        <v>26</v>
      </c>
      <c r="E283" s="143">
        <f t="shared" si="8"/>
        <v>0</v>
      </c>
      <c r="F283" s="59">
        <v>0</v>
      </c>
      <c r="G283" s="60">
        <v>0</v>
      </c>
      <c r="H283" s="143">
        <f t="shared" si="10"/>
        <v>20000</v>
      </c>
      <c r="I283" s="59">
        <v>20000</v>
      </c>
      <c r="J283" s="60">
        <v>0</v>
      </c>
    </row>
    <row r="284" spans="1:10" ht="20.100000000000001" customHeight="1" x14ac:dyDescent="0.2">
      <c r="A284" s="189"/>
      <c r="B284" s="69"/>
      <c r="C284" s="57">
        <v>4280</v>
      </c>
      <c r="D284" s="72" t="s">
        <v>89</v>
      </c>
      <c r="E284" s="143">
        <f t="shared" si="8"/>
        <v>0</v>
      </c>
      <c r="F284" s="59">
        <v>0</v>
      </c>
      <c r="G284" s="60">
        <v>0</v>
      </c>
      <c r="H284" s="143">
        <f t="shared" si="10"/>
        <v>1500</v>
      </c>
      <c r="I284" s="59">
        <v>1500</v>
      </c>
      <c r="J284" s="60">
        <v>0</v>
      </c>
    </row>
    <row r="285" spans="1:10" ht="20.100000000000001" customHeight="1" x14ac:dyDescent="0.2">
      <c r="A285" s="189"/>
      <c r="B285" s="69"/>
      <c r="C285" s="153">
        <v>4300</v>
      </c>
      <c r="D285" s="157" t="s">
        <v>23</v>
      </c>
      <c r="E285" s="41">
        <f t="shared" si="8"/>
        <v>0</v>
      </c>
      <c r="F285" s="42">
        <v>0</v>
      </c>
      <c r="G285" s="43">
        <v>0</v>
      </c>
      <c r="H285" s="41">
        <f t="shared" si="10"/>
        <v>16400</v>
      </c>
      <c r="I285" s="42">
        <v>16400</v>
      </c>
      <c r="J285" s="43">
        <v>0</v>
      </c>
    </row>
    <row r="286" spans="1:10" ht="20.100000000000001" customHeight="1" x14ac:dyDescent="0.2">
      <c r="A286" s="189"/>
      <c r="B286" s="121"/>
      <c r="C286" s="57">
        <v>4360</v>
      </c>
      <c r="D286" s="150" t="s">
        <v>31</v>
      </c>
      <c r="E286" s="143">
        <f t="shared" si="8"/>
        <v>0</v>
      </c>
      <c r="F286" s="59">
        <v>0</v>
      </c>
      <c r="G286" s="60">
        <v>0</v>
      </c>
      <c r="H286" s="143">
        <f t="shared" si="10"/>
        <v>30300</v>
      </c>
      <c r="I286" s="59">
        <v>30300</v>
      </c>
      <c r="J286" s="60">
        <v>0</v>
      </c>
    </row>
    <row r="287" spans="1:10" ht="20.100000000000001" customHeight="1" x14ac:dyDescent="0.2">
      <c r="A287" s="189"/>
      <c r="B287" s="121"/>
      <c r="C287" s="57">
        <v>4410</v>
      </c>
      <c r="D287" s="72" t="s">
        <v>90</v>
      </c>
      <c r="E287" s="143">
        <f t="shared" si="8"/>
        <v>0</v>
      </c>
      <c r="F287" s="59">
        <v>0</v>
      </c>
      <c r="G287" s="60">
        <v>0</v>
      </c>
      <c r="H287" s="143">
        <f t="shared" si="10"/>
        <v>1000</v>
      </c>
      <c r="I287" s="59">
        <v>1000</v>
      </c>
      <c r="J287" s="60">
        <v>0</v>
      </c>
    </row>
    <row r="288" spans="1:10" s="31" customFormat="1" ht="20.100000000000001" customHeight="1" x14ac:dyDescent="0.2">
      <c r="A288" s="189"/>
      <c r="B288" s="121"/>
      <c r="C288" s="57">
        <v>4430</v>
      </c>
      <c r="D288" s="72" t="s">
        <v>103</v>
      </c>
      <c r="E288" s="143">
        <f t="shared" si="8"/>
        <v>0</v>
      </c>
      <c r="F288" s="59">
        <v>0</v>
      </c>
      <c r="G288" s="60">
        <v>0</v>
      </c>
      <c r="H288" s="143">
        <f t="shared" si="10"/>
        <v>1500</v>
      </c>
      <c r="I288" s="59">
        <v>1500</v>
      </c>
      <c r="J288" s="60">
        <v>0</v>
      </c>
    </row>
    <row r="289" spans="1:10" ht="20.100000000000001" customHeight="1" x14ac:dyDescent="0.2">
      <c r="A289" s="189"/>
      <c r="B289" s="121"/>
      <c r="C289" s="57">
        <v>4440</v>
      </c>
      <c r="D289" s="72" t="s">
        <v>92</v>
      </c>
      <c r="E289" s="41">
        <f t="shared" si="8"/>
        <v>0</v>
      </c>
      <c r="F289" s="59">
        <v>0</v>
      </c>
      <c r="G289" s="60">
        <v>0</v>
      </c>
      <c r="H289" s="41">
        <f t="shared" si="10"/>
        <v>93344.14</v>
      </c>
      <c r="I289" s="59">
        <v>93344.14</v>
      </c>
      <c r="J289" s="60">
        <v>0</v>
      </c>
    </row>
    <row r="290" spans="1:10" ht="20.100000000000001" customHeight="1" x14ac:dyDescent="0.2">
      <c r="A290" s="189"/>
      <c r="B290" s="121"/>
      <c r="C290" s="57">
        <v>4520</v>
      </c>
      <c r="D290" s="72" t="s">
        <v>94</v>
      </c>
      <c r="E290" s="41">
        <f>F290+G290</f>
        <v>0</v>
      </c>
      <c r="F290" s="59">
        <v>0</v>
      </c>
      <c r="G290" s="60">
        <v>0</v>
      </c>
      <c r="H290" s="41">
        <f t="shared" si="10"/>
        <v>2000</v>
      </c>
      <c r="I290" s="59">
        <v>2000</v>
      </c>
      <c r="J290" s="60">
        <v>0</v>
      </c>
    </row>
    <row r="291" spans="1:10" s="31" customFormat="1" ht="20.100000000000001" customHeight="1" x14ac:dyDescent="0.2">
      <c r="A291" s="189"/>
      <c r="B291" s="230"/>
      <c r="C291" s="57">
        <v>4700</v>
      </c>
      <c r="D291" s="58" t="s">
        <v>96</v>
      </c>
      <c r="E291" s="41">
        <f>F291+G291</f>
        <v>0</v>
      </c>
      <c r="F291" s="59">
        <v>0</v>
      </c>
      <c r="G291" s="60">
        <v>0</v>
      </c>
      <c r="H291" s="41">
        <f t="shared" si="10"/>
        <v>1000</v>
      </c>
      <c r="I291" s="59">
        <v>1000</v>
      </c>
      <c r="J291" s="60">
        <v>0</v>
      </c>
    </row>
    <row r="292" spans="1:10" ht="20.100000000000001" customHeight="1" x14ac:dyDescent="0.2">
      <c r="A292" s="189"/>
      <c r="B292" s="69">
        <v>80113</v>
      </c>
      <c r="C292" s="34" t="s">
        <v>204</v>
      </c>
      <c r="D292" s="115"/>
      <c r="E292" s="36">
        <f t="shared" ref="E292:E355" si="11">F292+G292</f>
        <v>7000</v>
      </c>
      <c r="F292" s="37">
        <f>SUM(F293:F298)</f>
        <v>7000</v>
      </c>
      <c r="G292" s="38">
        <f>SUM(G293:G298)</f>
        <v>0</v>
      </c>
      <c r="H292" s="36">
        <f t="shared" si="10"/>
        <v>550500</v>
      </c>
      <c r="I292" s="37">
        <f>SUM(I293:I298)</f>
        <v>550500</v>
      </c>
      <c r="J292" s="38">
        <f>SUM(J293:J298)</f>
        <v>0</v>
      </c>
    </row>
    <row r="293" spans="1:10" s="31" customFormat="1" ht="21.95" customHeight="1" x14ac:dyDescent="0.2">
      <c r="A293" s="189"/>
      <c r="B293" s="69"/>
      <c r="C293" s="140" t="s">
        <v>81</v>
      </c>
      <c r="D293" s="156" t="s">
        <v>205</v>
      </c>
      <c r="E293" s="41">
        <f>F293+G293</f>
        <v>7000</v>
      </c>
      <c r="F293" s="59">
        <v>7000</v>
      </c>
      <c r="G293" s="60">
        <v>0</v>
      </c>
      <c r="H293" s="41">
        <f t="shared" si="10"/>
        <v>0</v>
      </c>
      <c r="I293" s="59">
        <v>0</v>
      </c>
      <c r="J293" s="60">
        <v>0</v>
      </c>
    </row>
    <row r="294" spans="1:10" ht="20.100000000000001" customHeight="1" x14ac:dyDescent="0.2">
      <c r="A294" s="189"/>
      <c r="B294" s="69"/>
      <c r="C294" s="57">
        <v>4110</v>
      </c>
      <c r="D294" s="72" t="s">
        <v>75</v>
      </c>
      <c r="E294" s="41">
        <f>F294+G294</f>
        <v>0</v>
      </c>
      <c r="F294" s="59">
        <v>0</v>
      </c>
      <c r="G294" s="60">
        <v>0</v>
      </c>
      <c r="H294" s="41">
        <f t="shared" si="10"/>
        <v>2000</v>
      </c>
      <c r="I294" s="59">
        <v>2000</v>
      </c>
      <c r="J294" s="60">
        <v>0</v>
      </c>
    </row>
    <row r="295" spans="1:10" ht="20.100000000000001" customHeight="1" x14ac:dyDescent="0.2">
      <c r="A295" s="189"/>
      <c r="B295" s="69"/>
      <c r="C295" s="57">
        <v>4120</v>
      </c>
      <c r="D295" s="72" t="s">
        <v>76</v>
      </c>
      <c r="E295" s="41">
        <f>F295+G295</f>
        <v>0</v>
      </c>
      <c r="F295" s="59">
        <v>0</v>
      </c>
      <c r="G295" s="60">
        <v>0</v>
      </c>
      <c r="H295" s="41">
        <f t="shared" si="10"/>
        <v>300</v>
      </c>
      <c r="I295" s="59">
        <v>300</v>
      </c>
      <c r="J295" s="60">
        <v>0</v>
      </c>
    </row>
    <row r="296" spans="1:10" ht="20.100000000000001" customHeight="1" x14ac:dyDescent="0.2">
      <c r="A296" s="189"/>
      <c r="B296" s="69"/>
      <c r="C296" s="57">
        <v>4170</v>
      </c>
      <c r="D296" s="72" t="s">
        <v>87</v>
      </c>
      <c r="E296" s="41">
        <f>F296+G296</f>
        <v>0</v>
      </c>
      <c r="F296" s="59">
        <v>0</v>
      </c>
      <c r="G296" s="60">
        <v>0</v>
      </c>
      <c r="H296" s="41">
        <f t="shared" si="10"/>
        <v>10700</v>
      </c>
      <c r="I296" s="59">
        <v>10700</v>
      </c>
      <c r="J296" s="60">
        <v>0</v>
      </c>
    </row>
    <row r="297" spans="1:10" s="231" customFormat="1" ht="20.100000000000001" customHeight="1" x14ac:dyDescent="0.2">
      <c r="A297" s="189"/>
      <c r="B297" s="69"/>
      <c r="C297" s="57">
        <v>4300</v>
      </c>
      <c r="D297" s="72" t="s">
        <v>23</v>
      </c>
      <c r="E297" s="41">
        <f t="shared" si="11"/>
        <v>0</v>
      </c>
      <c r="F297" s="59">
        <v>0</v>
      </c>
      <c r="G297" s="60">
        <v>0</v>
      </c>
      <c r="H297" s="41">
        <f t="shared" si="10"/>
        <v>534000</v>
      </c>
      <c r="I297" s="59">
        <v>534000</v>
      </c>
      <c r="J297" s="60">
        <v>0</v>
      </c>
    </row>
    <row r="298" spans="1:10" s="31" customFormat="1" ht="20.100000000000001" customHeight="1" x14ac:dyDescent="0.2">
      <c r="A298" s="189"/>
      <c r="B298" s="91"/>
      <c r="C298" s="153">
        <v>4430</v>
      </c>
      <c r="D298" s="157" t="s">
        <v>103</v>
      </c>
      <c r="E298" s="41">
        <f t="shared" si="11"/>
        <v>0</v>
      </c>
      <c r="F298" s="42">
        <v>0</v>
      </c>
      <c r="G298" s="43">
        <v>0</v>
      </c>
      <c r="H298" s="41">
        <f t="shared" si="10"/>
        <v>3500</v>
      </c>
      <c r="I298" s="42">
        <v>3500</v>
      </c>
      <c r="J298" s="43">
        <v>0</v>
      </c>
    </row>
    <row r="299" spans="1:10" ht="20.100000000000001" customHeight="1" x14ac:dyDescent="0.2">
      <c r="A299" s="189"/>
      <c r="B299" s="68">
        <v>80146</v>
      </c>
      <c r="C299" s="53" t="s">
        <v>206</v>
      </c>
      <c r="D299" s="138"/>
      <c r="E299" s="36">
        <f t="shared" si="11"/>
        <v>0</v>
      </c>
      <c r="F299" s="55">
        <f>F300</f>
        <v>0</v>
      </c>
      <c r="G299" s="56">
        <f>G300</f>
        <v>0</v>
      </c>
      <c r="H299" s="36">
        <f t="shared" si="10"/>
        <v>22189</v>
      </c>
      <c r="I299" s="55">
        <f>SUM(I300:I300)</f>
        <v>22189</v>
      </c>
      <c r="J299" s="56">
        <f>SUM(J300:J300)</f>
        <v>0</v>
      </c>
    </row>
    <row r="300" spans="1:10" ht="20.100000000000001" customHeight="1" x14ac:dyDescent="0.2">
      <c r="A300" s="189"/>
      <c r="B300" s="69"/>
      <c r="C300" s="57">
        <v>4300</v>
      </c>
      <c r="D300" s="72" t="s">
        <v>23</v>
      </c>
      <c r="E300" s="41">
        <f t="shared" si="11"/>
        <v>0</v>
      </c>
      <c r="F300" s="59">
        <v>0</v>
      </c>
      <c r="G300" s="60">
        <v>0</v>
      </c>
      <c r="H300" s="41">
        <f t="shared" si="10"/>
        <v>22189</v>
      </c>
      <c r="I300" s="59">
        <v>22189</v>
      </c>
      <c r="J300" s="60">
        <v>0</v>
      </c>
    </row>
    <row r="301" spans="1:10" ht="20.100000000000001" customHeight="1" x14ac:dyDescent="0.2">
      <c r="A301" s="189"/>
      <c r="B301" s="68">
        <v>80195</v>
      </c>
      <c r="C301" s="53" t="s">
        <v>68</v>
      </c>
      <c r="D301" s="138"/>
      <c r="E301" s="36">
        <f t="shared" si="11"/>
        <v>0</v>
      </c>
      <c r="F301" s="55">
        <f>SUM(F302:F303)</f>
        <v>0</v>
      </c>
      <c r="G301" s="56">
        <f>SUM(G302:G303)</f>
        <v>0</v>
      </c>
      <c r="H301" s="36">
        <f t="shared" si="10"/>
        <v>218371.43</v>
      </c>
      <c r="I301" s="55">
        <f>SUM(I302:I303)</f>
        <v>218371.43</v>
      </c>
      <c r="J301" s="56">
        <f>SUM(J302:J303)</f>
        <v>0</v>
      </c>
    </row>
    <row r="302" spans="1:10" ht="20.100000000000001" customHeight="1" x14ac:dyDescent="0.2">
      <c r="A302" s="189"/>
      <c r="B302" s="69"/>
      <c r="C302" s="57">
        <v>4300</v>
      </c>
      <c r="D302" s="72" t="s">
        <v>23</v>
      </c>
      <c r="E302" s="41">
        <f>F302+G302</f>
        <v>0</v>
      </c>
      <c r="F302" s="59">
        <v>0</v>
      </c>
      <c r="G302" s="60">
        <v>0</v>
      </c>
      <c r="H302" s="41">
        <f t="shared" si="10"/>
        <v>150000</v>
      </c>
      <c r="I302" s="59">
        <v>150000</v>
      </c>
      <c r="J302" s="60">
        <v>0</v>
      </c>
    </row>
    <row r="303" spans="1:10" ht="20.100000000000001" customHeight="1" thickBot="1" x14ac:dyDescent="0.25">
      <c r="A303" s="200"/>
      <c r="B303" s="146"/>
      <c r="C303" s="232">
        <v>4440</v>
      </c>
      <c r="D303" s="72" t="s">
        <v>92</v>
      </c>
      <c r="E303" s="110">
        <f t="shared" si="11"/>
        <v>0</v>
      </c>
      <c r="F303" s="233">
        <v>0</v>
      </c>
      <c r="G303" s="234">
        <v>0</v>
      </c>
      <c r="H303" s="110">
        <f t="shared" si="10"/>
        <v>68371.429999999993</v>
      </c>
      <c r="I303" s="233">
        <v>68371.429999999993</v>
      </c>
      <c r="J303" s="234">
        <v>0</v>
      </c>
    </row>
    <row r="304" spans="1:10" ht="20.100000000000001" customHeight="1" thickBot="1" x14ac:dyDescent="0.25">
      <c r="A304" s="61">
        <v>851</v>
      </c>
      <c r="B304" s="62" t="s">
        <v>207</v>
      </c>
      <c r="C304" s="63"/>
      <c r="D304" s="82"/>
      <c r="E304" s="64">
        <f t="shared" si="11"/>
        <v>0</v>
      </c>
      <c r="F304" s="65">
        <f>F310+F305</f>
        <v>0</v>
      </c>
      <c r="G304" s="66">
        <f>G310+G305</f>
        <v>0</v>
      </c>
      <c r="H304" s="64">
        <f t="shared" si="10"/>
        <v>136000</v>
      </c>
      <c r="I304" s="65">
        <f>I310+I305</f>
        <v>136000</v>
      </c>
      <c r="J304" s="66">
        <f>J310+J305</f>
        <v>0</v>
      </c>
    </row>
    <row r="305" spans="1:10" ht="20.100000000000001" customHeight="1" x14ac:dyDescent="0.2">
      <c r="A305" s="188"/>
      <c r="B305" s="84">
        <v>85153</v>
      </c>
      <c r="C305" s="85" t="s">
        <v>208</v>
      </c>
      <c r="D305" s="86"/>
      <c r="E305" s="87">
        <f t="shared" si="11"/>
        <v>0</v>
      </c>
      <c r="F305" s="88">
        <f>SUM(F306:F309)</f>
        <v>0</v>
      </c>
      <c r="G305" s="89">
        <f>SUM(G306:G309)</f>
        <v>0</v>
      </c>
      <c r="H305" s="87">
        <f t="shared" si="10"/>
        <v>6000</v>
      </c>
      <c r="I305" s="88">
        <f>SUM(I306:I309)</f>
        <v>6000</v>
      </c>
      <c r="J305" s="89">
        <f>SUM(J306:J309)</f>
        <v>0</v>
      </c>
    </row>
    <row r="306" spans="1:10" ht="20.100000000000001" customHeight="1" x14ac:dyDescent="0.2">
      <c r="A306" s="189"/>
      <c r="B306" s="69"/>
      <c r="C306" s="158">
        <v>4170</v>
      </c>
      <c r="D306" s="93" t="s">
        <v>87</v>
      </c>
      <c r="E306" s="118">
        <f>F306+G306</f>
        <v>0</v>
      </c>
      <c r="F306" s="119">
        <v>0</v>
      </c>
      <c r="G306" s="120">
        <v>0</v>
      </c>
      <c r="H306" s="118">
        <f t="shared" si="10"/>
        <v>2000</v>
      </c>
      <c r="I306" s="119">
        <v>2000</v>
      </c>
      <c r="J306" s="120">
        <v>0</v>
      </c>
    </row>
    <row r="307" spans="1:10" s="31" customFormat="1" ht="20.100000000000001" customHeight="1" x14ac:dyDescent="0.2">
      <c r="A307" s="189"/>
      <c r="B307" s="69"/>
      <c r="C307" s="57">
        <v>4210</v>
      </c>
      <c r="D307" s="72" t="s">
        <v>66</v>
      </c>
      <c r="E307" s="143">
        <f>F307+G307</f>
        <v>0</v>
      </c>
      <c r="F307" s="59">
        <v>0</v>
      </c>
      <c r="G307" s="60">
        <v>0</v>
      </c>
      <c r="H307" s="143">
        <f t="shared" si="10"/>
        <v>1500</v>
      </c>
      <c r="I307" s="59">
        <v>1500</v>
      </c>
      <c r="J307" s="60">
        <v>0</v>
      </c>
    </row>
    <row r="308" spans="1:10" ht="20.100000000000001" customHeight="1" x14ac:dyDescent="0.2">
      <c r="A308" s="189"/>
      <c r="B308" s="69"/>
      <c r="C308" s="153">
        <v>4280</v>
      </c>
      <c r="D308" s="157" t="s">
        <v>89</v>
      </c>
      <c r="E308" s="41">
        <f>F308+G308</f>
        <v>0</v>
      </c>
      <c r="F308" s="42">
        <v>0</v>
      </c>
      <c r="G308" s="43">
        <v>0</v>
      </c>
      <c r="H308" s="41">
        <f t="shared" si="10"/>
        <v>500</v>
      </c>
      <c r="I308" s="42">
        <v>500</v>
      </c>
      <c r="J308" s="43">
        <v>0</v>
      </c>
    </row>
    <row r="309" spans="1:10" ht="20.100000000000001" customHeight="1" x14ac:dyDescent="0.2">
      <c r="A309" s="189"/>
      <c r="B309" s="97"/>
      <c r="C309" s="151">
        <v>4300</v>
      </c>
      <c r="D309" s="163" t="s">
        <v>23</v>
      </c>
      <c r="E309" s="98">
        <f t="shared" si="11"/>
        <v>0</v>
      </c>
      <c r="F309" s="99">
        <v>0</v>
      </c>
      <c r="G309" s="100">
        <v>0</v>
      </c>
      <c r="H309" s="98">
        <f t="shared" si="10"/>
        <v>2000</v>
      </c>
      <c r="I309" s="99">
        <v>2000</v>
      </c>
      <c r="J309" s="100">
        <v>0</v>
      </c>
    </row>
    <row r="310" spans="1:10" ht="20.100000000000001" customHeight="1" x14ac:dyDescent="0.2">
      <c r="A310" s="189"/>
      <c r="B310" s="69">
        <v>85154</v>
      </c>
      <c r="C310" s="34" t="s">
        <v>209</v>
      </c>
      <c r="D310" s="115"/>
      <c r="E310" s="36">
        <f t="shared" si="11"/>
        <v>0</v>
      </c>
      <c r="F310" s="37">
        <f>SUM(F311:F318)</f>
        <v>0</v>
      </c>
      <c r="G310" s="38">
        <f>SUM(G311:G318)</f>
        <v>0</v>
      </c>
      <c r="H310" s="36">
        <f t="shared" si="10"/>
        <v>130000</v>
      </c>
      <c r="I310" s="37">
        <f>SUM(I311:I318)</f>
        <v>130000</v>
      </c>
      <c r="J310" s="38">
        <f>SUM(J311:J318)</f>
        <v>0</v>
      </c>
    </row>
    <row r="311" spans="1:10" ht="20.100000000000001" customHeight="1" x14ac:dyDescent="0.2">
      <c r="A311" s="189"/>
      <c r="B311" s="69"/>
      <c r="C311" s="57">
        <v>4110</v>
      </c>
      <c r="D311" s="235" t="s">
        <v>75</v>
      </c>
      <c r="E311" s="41">
        <f t="shared" si="11"/>
        <v>0</v>
      </c>
      <c r="F311" s="59">
        <v>0</v>
      </c>
      <c r="G311" s="60">
        <v>0</v>
      </c>
      <c r="H311" s="41">
        <f t="shared" si="10"/>
        <v>500</v>
      </c>
      <c r="I311" s="59">
        <v>500</v>
      </c>
      <c r="J311" s="60">
        <v>0</v>
      </c>
    </row>
    <row r="312" spans="1:10" ht="20.100000000000001" customHeight="1" x14ac:dyDescent="0.2">
      <c r="A312" s="189"/>
      <c r="B312" s="69"/>
      <c r="C312" s="57">
        <v>4170</v>
      </c>
      <c r="D312" s="72" t="s">
        <v>87</v>
      </c>
      <c r="E312" s="41">
        <f t="shared" si="11"/>
        <v>0</v>
      </c>
      <c r="F312" s="59">
        <v>0</v>
      </c>
      <c r="G312" s="60">
        <v>0</v>
      </c>
      <c r="H312" s="41">
        <f t="shared" si="10"/>
        <v>49972</v>
      </c>
      <c r="I312" s="59">
        <v>49972</v>
      </c>
      <c r="J312" s="60">
        <v>0</v>
      </c>
    </row>
    <row r="313" spans="1:10" ht="20.100000000000001" customHeight="1" x14ac:dyDescent="0.2">
      <c r="A313" s="189"/>
      <c r="B313" s="69"/>
      <c r="C313" s="153">
        <v>4210</v>
      </c>
      <c r="D313" s="157" t="s">
        <v>66</v>
      </c>
      <c r="E313" s="41">
        <f t="shared" si="11"/>
        <v>0</v>
      </c>
      <c r="F313" s="42">
        <v>0</v>
      </c>
      <c r="G313" s="43">
        <v>0</v>
      </c>
      <c r="H313" s="41">
        <f t="shared" si="10"/>
        <v>37358</v>
      </c>
      <c r="I313" s="42">
        <v>37358</v>
      </c>
      <c r="J313" s="43">
        <v>0</v>
      </c>
    </row>
    <row r="314" spans="1:10" ht="20.100000000000001" customHeight="1" x14ac:dyDescent="0.2">
      <c r="A314" s="189"/>
      <c r="B314" s="69"/>
      <c r="C314" s="57">
        <v>4280</v>
      </c>
      <c r="D314" s="72" t="s">
        <v>89</v>
      </c>
      <c r="E314" s="41">
        <f t="shared" si="11"/>
        <v>0</v>
      </c>
      <c r="F314" s="59">
        <v>0</v>
      </c>
      <c r="G314" s="60">
        <v>0</v>
      </c>
      <c r="H314" s="41">
        <f t="shared" si="10"/>
        <v>8500</v>
      </c>
      <c r="I314" s="59">
        <v>8500</v>
      </c>
      <c r="J314" s="60">
        <v>0</v>
      </c>
    </row>
    <row r="315" spans="1:10" ht="20.100000000000001" customHeight="1" x14ac:dyDescent="0.2">
      <c r="A315" s="189"/>
      <c r="B315" s="69"/>
      <c r="C315" s="57">
        <v>4300</v>
      </c>
      <c r="D315" s="72" t="s">
        <v>23</v>
      </c>
      <c r="E315" s="143">
        <f t="shared" si="11"/>
        <v>0</v>
      </c>
      <c r="F315" s="59">
        <v>0</v>
      </c>
      <c r="G315" s="60">
        <v>0</v>
      </c>
      <c r="H315" s="143">
        <f t="shared" si="10"/>
        <v>31870</v>
      </c>
      <c r="I315" s="59">
        <v>31870</v>
      </c>
      <c r="J315" s="60">
        <v>0</v>
      </c>
    </row>
    <row r="316" spans="1:10" ht="20.100000000000001" customHeight="1" x14ac:dyDescent="0.2">
      <c r="A316" s="189"/>
      <c r="B316" s="121"/>
      <c r="C316" s="236" t="s">
        <v>210</v>
      </c>
      <c r="D316" s="237" t="s">
        <v>90</v>
      </c>
      <c r="E316" s="143">
        <f t="shared" si="11"/>
        <v>0</v>
      </c>
      <c r="F316" s="59">
        <v>0</v>
      </c>
      <c r="G316" s="60">
        <v>0</v>
      </c>
      <c r="H316" s="143">
        <f t="shared" si="10"/>
        <v>120</v>
      </c>
      <c r="I316" s="59">
        <v>120</v>
      </c>
      <c r="J316" s="60">
        <v>0</v>
      </c>
    </row>
    <row r="317" spans="1:10" ht="20.100000000000001" customHeight="1" x14ac:dyDescent="0.2">
      <c r="A317" s="189"/>
      <c r="B317" s="121"/>
      <c r="C317" s="236" t="s">
        <v>211</v>
      </c>
      <c r="D317" s="237" t="s">
        <v>103</v>
      </c>
      <c r="E317" s="143">
        <f t="shared" si="11"/>
        <v>0</v>
      </c>
      <c r="F317" s="59">
        <v>0</v>
      </c>
      <c r="G317" s="60">
        <v>0</v>
      </c>
      <c r="H317" s="143">
        <f t="shared" si="10"/>
        <v>800</v>
      </c>
      <c r="I317" s="59">
        <v>800</v>
      </c>
      <c r="J317" s="60">
        <v>0</v>
      </c>
    </row>
    <row r="318" spans="1:10" ht="20.100000000000001" customHeight="1" thickBot="1" x14ac:dyDescent="0.25">
      <c r="A318" s="200"/>
      <c r="B318" s="107"/>
      <c r="C318" s="135">
        <v>4700</v>
      </c>
      <c r="D318" s="201" t="s">
        <v>96</v>
      </c>
      <c r="E318" s="148">
        <f>F318+G318</f>
        <v>0</v>
      </c>
      <c r="F318" s="113">
        <v>0</v>
      </c>
      <c r="G318" s="114">
        <v>0</v>
      </c>
      <c r="H318" s="148">
        <f t="shared" si="10"/>
        <v>880</v>
      </c>
      <c r="I318" s="113">
        <v>880</v>
      </c>
      <c r="J318" s="114">
        <v>0</v>
      </c>
    </row>
    <row r="319" spans="1:10" ht="27.75" customHeight="1" thickBot="1" x14ac:dyDescent="0.25">
      <c r="A319" s="61">
        <v>852</v>
      </c>
      <c r="B319" s="62" t="s">
        <v>212</v>
      </c>
      <c r="C319" s="63"/>
      <c r="D319" s="82"/>
      <c r="E319" s="64">
        <f t="shared" si="11"/>
        <v>1089000</v>
      </c>
      <c r="F319" s="65">
        <f>F320+F324+F327+F329+F332+F351+F365+F362</f>
        <v>1052000</v>
      </c>
      <c r="G319" s="66">
        <f>G320+G324+G327+G329+G332+G351+G365+G362</f>
        <v>37000</v>
      </c>
      <c r="H319" s="64">
        <f t="shared" si="10"/>
        <v>2798115.27</v>
      </c>
      <c r="I319" s="65">
        <f>I320+I324+I327+I329+I332+I351+I365+I362</f>
        <v>2761115.27</v>
      </c>
      <c r="J319" s="66">
        <f>J320+J324+J327+J329+J332+J351+J365+J362</f>
        <v>37000</v>
      </c>
    </row>
    <row r="320" spans="1:10" s="31" customFormat="1" ht="58.5" customHeight="1" x14ac:dyDescent="0.2">
      <c r="A320" s="67"/>
      <c r="B320" s="69">
        <v>85213</v>
      </c>
      <c r="C320" s="34" t="s">
        <v>213</v>
      </c>
      <c r="D320" s="115"/>
      <c r="E320" s="36">
        <f t="shared" si="11"/>
        <v>64000</v>
      </c>
      <c r="F320" s="37">
        <f>SUM(F321:F323)</f>
        <v>27000</v>
      </c>
      <c r="G320" s="38">
        <f>SUM(G321:G323)</f>
        <v>37000</v>
      </c>
      <c r="H320" s="36">
        <f t="shared" si="10"/>
        <v>64000</v>
      </c>
      <c r="I320" s="37">
        <f>SUM(I321:I323)</f>
        <v>27000</v>
      </c>
      <c r="J320" s="38">
        <f>SUM(J321:J323)</f>
        <v>37000</v>
      </c>
    </row>
    <row r="321" spans="1:10" s="31" customFormat="1" ht="20.100000000000001" customHeight="1" x14ac:dyDescent="0.2">
      <c r="A321" s="67"/>
      <c r="B321" s="69"/>
      <c r="C321" s="70">
        <v>2010</v>
      </c>
      <c r="D321" s="141" t="s">
        <v>214</v>
      </c>
      <c r="E321" s="143">
        <f t="shared" si="11"/>
        <v>37000</v>
      </c>
      <c r="F321" s="59">
        <v>0</v>
      </c>
      <c r="G321" s="60">
        <v>37000</v>
      </c>
      <c r="H321" s="143">
        <f t="shared" si="10"/>
        <v>0</v>
      </c>
      <c r="I321" s="59">
        <v>0</v>
      </c>
      <c r="J321" s="60">
        <v>0</v>
      </c>
    </row>
    <row r="322" spans="1:10" ht="20.100000000000001" customHeight="1" x14ac:dyDescent="0.2">
      <c r="A322" s="67"/>
      <c r="B322" s="69"/>
      <c r="C322" s="70">
        <v>2030</v>
      </c>
      <c r="D322" s="141" t="s">
        <v>190</v>
      </c>
      <c r="E322" s="143">
        <f t="shared" si="11"/>
        <v>27000</v>
      </c>
      <c r="F322" s="59">
        <v>27000</v>
      </c>
      <c r="G322" s="60">
        <v>0</v>
      </c>
      <c r="H322" s="143">
        <f t="shared" si="10"/>
        <v>0</v>
      </c>
      <c r="I322" s="59">
        <v>0</v>
      </c>
      <c r="J322" s="60">
        <v>0</v>
      </c>
    </row>
    <row r="323" spans="1:10" ht="20.100000000000001" customHeight="1" x14ac:dyDescent="0.2">
      <c r="A323" s="67"/>
      <c r="B323" s="121"/>
      <c r="C323" s="57">
        <v>4130</v>
      </c>
      <c r="D323" s="235" t="s">
        <v>215</v>
      </c>
      <c r="E323" s="238">
        <f t="shared" si="11"/>
        <v>0</v>
      </c>
      <c r="F323" s="239">
        <v>0</v>
      </c>
      <c r="G323" s="240">
        <v>0</v>
      </c>
      <c r="H323" s="143">
        <f t="shared" si="10"/>
        <v>64000</v>
      </c>
      <c r="I323" s="59">
        <v>27000</v>
      </c>
      <c r="J323" s="60">
        <v>37000</v>
      </c>
    </row>
    <row r="324" spans="1:10" ht="28.5" customHeight="1" x14ac:dyDescent="0.2">
      <c r="A324" s="67"/>
      <c r="B324" s="68">
        <v>85214</v>
      </c>
      <c r="C324" s="53" t="s">
        <v>216</v>
      </c>
      <c r="D324" s="138"/>
      <c r="E324" s="139">
        <f t="shared" si="11"/>
        <v>365000</v>
      </c>
      <c r="F324" s="55">
        <f>SUM(F325:F326)</f>
        <v>365000</v>
      </c>
      <c r="G324" s="56">
        <f>SUM(G325:G326)</f>
        <v>0</v>
      </c>
      <c r="H324" s="139">
        <f t="shared" si="10"/>
        <v>500000</v>
      </c>
      <c r="I324" s="55">
        <f>SUM(I325:I326)</f>
        <v>500000</v>
      </c>
      <c r="J324" s="56">
        <f>SUM(J325:J326)</f>
        <v>0</v>
      </c>
    </row>
    <row r="325" spans="1:10" ht="20.100000000000001" customHeight="1" x14ac:dyDescent="0.2">
      <c r="A325" s="67"/>
      <c r="B325" s="69"/>
      <c r="C325" s="70">
        <v>2030</v>
      </c>
      <c r="D325" s="141" t="s">
        <v>190</v>
      </c>
      <c r="E325" s="41">
        <f t="shared" si="11"/>
        <v>365000</v>
      </c>
      <c r="F325" s="59">
        <v>365000</v>
      </c>
      <c r="G325" s="60">
        <v>0</v>
      </c>
      <c r="H325" s="41">
        <f t="shared" si="10"/>
        <v>0</v>
      </c>
      <c r="I325" s="59">
        <v>0</v>
      </c>
      <c r="J325" s="60">
        <v>0</v>
      </c>
    </row>
    <row r="326" spans="1:10" ht="20.100000000000001" customHeight="1" x14ac:dyDescent="0.2">
      <c r="A326" s="67"/>
      <c r="B326" s="91"/>
      <c r="C326" s="57">
        <v>3110</v>
      </c>
      <c r="D326" s="235" t="s">
        <v>217</v>
      </c>
      <c r="E326" s="41">
        <f t="shared" si="11"/>
        <v>0</v>
      </c>
      <c r="F326" s="59">
        <v>0</v>
      </c>
      <c r="G326" s="60">
        <v>0</v>
      </c>
      <c r="H326" s="41">
        <f t="shared" ref="H326:H389" si="12">I326+J326</f>
        <v>500000</v>
      </c>
      <c r="I326" s="59">
        <v>500000</v>
      </c>
      <c r="J326" s="60">
        <v>0</v>
      </c>
    </row>
    <row r="327" spans="1:10" ht="20.100000000000001" customHeight="1" x14ac:dyDescent="0.2">
      <c r="A327" s="67"/>
      <c r="B327" s="68">
        <v>85215</v>
      </c>
      <c r="C327" s="34" t="s">
        <v>218</v>
      </c>
      <c r="D327" s="115"/>
      <c r="E327" s="36">
        <f t="shared" si="11"/>
        <v>0</v>
      </c>
      <c r="F327" s="37">
        <f>F328</f>
        <v>0</v>
      </c>
      <c r="G327" s="38">
        <f>G328</f>
        <v>0</v>
      </c>
      <c r="H327" s="36">
        <f t="shared" si="12"/>
        <v>250000</v>
      </c>
      <c r="I327" s="37">
        <f>I328</f>
        <v>250000</v>
      </c>
      <c r="J327" s="38">
        <f>J328</f>
        <v>0</v>
      </c>
    </row>
    <row r="328" spans="1:10" ht="20.100000000000001" customHeight="1" x14ac:dyDescent="0.2">
      <c r="A328" s="67"/>
      <c r="B328" s="91"/>
      <c r="C328" s="57">
        <v>3110</v>
      </c>
      <c r="D328" s="72" t="s">
        <v>217</v>
      </c>
      <c r="E328" s="41">
        <f t="shared" si="11"/>
        <v>0</v>
      </c>
      <c r="F328" s="59">
        <v>0</v>
      </c>
      <c r="G328" s="60">
        <v>0</v>
      </c>
      <c r="H328" s="41">
        <f t="shared" si="12"/>
        <v>250000</v>
      </c>
      <c r="I328" s="59">
        <v>250000</v>
      </c>
      <c r="J328" s="60">
        <v>0</v>
      </c>
    </row>
    <row r="329" spans="1:10" ht="20.100000000000001" customHeight="1" x14ac:dyDescent="0.2">
      <c r="A329" s="67"/>
      <c r="B329" s="68">
        <v>85216</v>
      </c>
      <c r="C329" s="53" t="s">
        <v>219</v>
      </c>
      <c r="D329" s="138"/>
      <c r="E329" s="139">
        <f>F329+G329</f>
        <v>205000</v>
      </c>
      <c r="F329" s="55">
        <f>SUM(F330:F331)</f>
        <v>205000</v>
      </c>
      <c r="G329" s="56">
        <f>SUM(G330:G331)</f>
        <v>0</v>
      </c>
      <c r="H329" s="139">
        <f t="shared" si="12"/>
        <v>205000</v>
      </c>
      <c r="I329" s="55">
        <f>SUM(I330:I331)</f>
        <v>205000</v>
      </c>
      <c r="J329" s="56">
        <f>SUM(J330:J331)</f>
        <v>0</v>
      </c>
    </row>
    <row r="330" spans="1:10" ht="20.100000000000001" customHeight="1" x14ac:dyDescent="0.2">
      <c r="A330" s="67"/>
      <c r="B330" s="69"/>
      <c r="C330" s="70">
        <v>2030</v>
      </c>
      <c r="D330" s="141" t="s">
        <v>190</v>
      </c>
      <c r="E330" s="41">
        <f>F330+G330</f>
        <v>205000</v>
      </c>
      <c r="F330" s="59">
        <v>205000</v>
      </c>
      <c r="G330" s="60">
        <v>0</v>
      </c>
      <c r="H330" s="41">
        <f t="shared" si="12"/>
        <v>0</v>
      </c>
      <c r="I330" s="59">
        <v>0</v>
      </c>
      <c r="J330" s="60">
        <v>0</v>
      </c>
    </row>
    <row r="331" spans="1:10" ht="20.100000000000001" customHeight="1" x14ac:dyDescent="0.2">
      <c r="A331" s="96"/>
      <c r="B331" s="97"/>
      <c r="C331" s="151">
        <v>3110</v>
      </c>
      <c r="D331" s="241" t="s">
        <v>217</v>
      </c>
      <c r="E331" s="98">
        <f>F331+G331</f>
        <v>0</v>
      </c>
      <c r="F331" s="99">
        <v>0</v>
      </c>
      <c r="G331" s="100">
        <v>0</v>
      </c>
      <c r="H331" s="98">
        <f t="shared" si="12"/>
        <v>205000</v>
      </c>
      <c r="I331" s="99">
        <v>205000</v>
      </c>
      <c r="J331" s="100">
        <v>0</v>
      </c>
    </row>
    <row r="332" spans="1:10" ht="20.100000000000001" customHeight="1" x14ac:dyDescent="0.2">
      <c r="A332" s="67"/>
      <c r="B332" s="69">
        <v>85219</v>
      </c>
      <c r="C332" s="34" t="s">
        <v>220</v>
      </c>
      <c r="D332" s="115"/>
      <c r="E332" s="36">
        <f t="shared" si="11"/>
        <v>185000</v>
      </c>
      <c r="F332" s="37">
        <f>SUM(F333:F350)</f>
        <v>185000</v>
      </c>
      <c r="G332" s="38">
        <f>SUM(G333:G350)</f>
        <v>0</v>
      </c>
      <c r="H332" s="36">
        <f t="shared" si="12"/>
        <v>593500.49</v>
      </c>
      <c r="I332" s="37">
        <f>SUM(I333:I350)</f>
        <v>593500.49</v>
      </c>
      <c r="J332" s="38">
        <f>SUM(J333:J350)</f>
        <v>0</v>
      </c>
    </row>
    <row r="333" spans="1:10" ht="20.100000000000001" customHeight="1" x14ac:dyDescent="0.2">
      <c r="A333" s="67"/>
      <c r="B333" s="69"/>
      <c r="C333" s="70">
        <v>2030</v>
      </c>
      <c r="D333" s="141" t="s">
        <v>190</v>
      </c>
      <c r="E333" s="41">
        <f t="shared" si="11"/>
        <v>185000</v>
      </c>
      <c r="F333" s="59">
        <v>185000</v>
      </c>
      <c r="G333" s="60">
        <v>0</v>
      </c>
      <c r="H333" s="41">
        <f t="shared" si="12"/>
        <v>0</v>
      </c>
      <c r="I333" s="59">
        <v>0</v>
      </c>
      <c r="J333" s="60">
        <v>0</v>
      </c>
    </row>
    <row r="334" spans="1:10" ht="20.100000000000001" customHeight="1" x14ac:dyDescent="0.2">
      <c r="A334" s="67"/>
      <c r="B334" s="69"/>
      <c r="C334" s="57">
        <v>3020</v>
      </c>
      <c r="D334" s="72" t="s">
        <v>119</v>
      </c>
      <c r="E334" s="41">
        <f t="shared" si="11"/>
        <v>0</v>
      </c>
      <c r="F334" s="59">
        <v>0</v>
      </c>
      <c r="G334" s="60">
        <v>0</v>
      </c>
      <c r="H334" s="41">
        <f t="shared" si="12"/>
        <v>3400</v>
      </c>
      <c r="I334" s="59">
        <v>3400</v>
      </c>
      <c r="J334" s="60">
        <v>0</v>
      </c>
    </row>
    <row r="335" spans="1:10" ht="20.100000000000001" customHeight="1" x14ac:dyDescent="0.2">
      <c r="A335" s="67"/>
      <c r="B335" s="69"/>
      <c r="C335" s="57">
        <v>4010</v>
      </c>
      <c r="D335" s="72" t="s">
        <v>73</v>
      </c>
      <c r="E335" s="41">
        <f t="shared" si="11"/>
        <v>0</v>
      </c>
      <c r="F335" s="59">
        <v>0</v>
      </c>
      <c r="G335" s="60">
        <v>0</v>
      </c>
      <c r="H335" s="41">
        <f t="shared" si="12"/>
        <v>403630.98</v>
      </c>
      <c r="I335" s="59">
        <v>403630.98</v>
      </c>
      <c r="J335" s="60">
        <v>0</v>
      </c>
    </row>
    <row r="336" spans="1:10" ht="20.100000000000001" customHeight="1" x14ac:dyDescent="0.2">
      <c r="A336" s="67"/>
      <c r="B336" s="69"/>
      <c r="C336" s="57">
        <v>4040</v>
      </c>
      <c r="D336" s="72" t="s">
        <v>83</v>
      </c>
      <c r="E336" s="41">
        <f t="shared" si="11"/>
        <v>0</v>
      </c>
      <c r="F336" s="59">
        <v>0</v>
      </c>
      <c r="G336" s="60">
        <v>0</v>
      </c>
      <c r="H336" s="41">
        <f t="shared" si="12"/>
        <v>31766.55</v>
      </c>
      <c r="I336" s="59">
        <v>31766.55</v>
      </c>
      <c r="J336" s="60">
        <v>0</v>
      </c>
    </row>
    <row r="337" spans="1:10" ht="20.100000000000001" customHeight="1" x14ac:dyDescent="0.2">
      <c r="A337" s="67"/>
      <c r="B337" s="69"/>
      <c r="C337" s="57">
        <v>4110</v>
      </c>
      <c r="D337" s="72" t="s">
        <v>75</v>
      </c>
      <c r="E337" s="41">
        <f t="shared" si="11"/>
        <v>0</v>
      </c>
      <c r="F337" s="59">
        <v>0</v>
      </c>
      <c r="G337" s="60">
        <v>0</v>
      </c>
      <c r="H337" s="41">
        <f t="shared" si="12"/>
        <v>74781.929999999993</v>
      </c>
      <c r="I337" s="59">
        <v>74781.929999999993</v>
      </c>
      <c r="J337" s="60">
        <v>0</v>
      </c>
    </row>
    <row r="338" spans="1:10" ht="20.100000000000001" customHeight="1" x14ac:dyDescent="0.2">
      <c r="A338" s="67"/>
      <c r="B338" s="69"/>
      <c r="C338" s="57">
        <v>4120</v>
      </c>
      <c r="D338" s="235" t="s">
        <v>120</v>
      </c>
      <c r="E338" s="41">
        <f t="shared" si="11"/>
        <v>0</v>
      </c>
      <c r="F338" s="59">
        <v>0</v>
      </c>
      <c r="G338" s="60">
        <v>0</v>
      </c>
      <c r="H338" s="41">
        <f t="shared" si="12"/>
        <v>10281.469999999999</v>
      </c>
      <c r="I338" s="59">
        <v>10281.469999999999</v>
      </c>
      <c r="J338" s="60">
        <v>0</v>
      </c>
    </row>
    <row r="339" spans="1:10" s="31" customFormat="1" ht="21.75" customHeight="1" x14ac:dyDescent="0.2">
      <c r="A339" s="67"/>
      <c r="B339" s="69"/>
      <c r="C339" s="57">
        <v>4170</v>
      </c>
      <c r="D339" s="235" t="s">
        <v>87</v>
      </c>
      <c r="E339" s="41">
        <f t="shared" si="11"/>
        <v>0</v>
      </c>
      <c r="F339" s="59">
        <v>0</v>
      </c>
      <c r="G339" s="60">
        <v>0</v>
      </c>
      <c r="H339" s="41">
        <f t="shared" si="12"/>
        <v>7000</v>
      </c>
      <c r="I339" s="59">
        <v>7000</v>
      </c>
      <c r="J339" s="60">
        <v>0</v>
      </c>
    </row>
    <row r="340" spans="1:10" s="31" customFormat="1" ht="20.100000000000001" customHeight="1" x14ac:dyDescent="0.2">
      <c r="A340" s="67"/>
      <c r="B340" s="69"/>
      <c r="C340" s="57">
        <v>4210</v>
      </c>
      <c r="D340" s="235" t="s">
        <v>66</v>
      </c>
      <c r="E340" s="41">
        <f t="shared" si="11"/>
        <v>0</v>
      </c>
      <c r="F340" s="59">
        <v>0</v>
      </c>
      <c r="G340" s="60">
        <v>0</v>
      </c>
      <c r="H340" s="41">
        <f t="shared" si="12"/>
        <v>20000</v>
      </c>
      <c r="I340" s="59">
        <v>20000</v>
      </c>
      <c r="J340" s="60">
        <v>0</v>
      </c>
    </row>
    <row r="341" spans="1:10" ht="20.100000000000001" customHeight="1" x14ac:dyDescent="0.2">
      <c r="A341" s="67"/>
      <c r="B341" s="69"/>
      <c r="C341" s="57">
        <v>4260</v>
      </c>
      <c r="D341" s="235" t="s">
        <v>30</v>
      </c>
      <c r="E341" s="41">
        <f t="shared" si="11"/>
        <v>0</v>
      </c>
      <c r="F341" s="59">
        <v>0</v>
      </c>
      <c r="G341" s="60">
        <v>0</v>
      </c>
      <c r="H341" s="41">
        <f t="shared" si="12"/>
        <v>5000</v>
      </c>
      <c r="I341" s="59">
        <v>5000</v>
      </c>
      <c r="J341" s="60">
        <v>0</v>
      </c>
    </row>
    <row r="342" spans="1:10" ht="20.100000000000001" customHeight="1" x14ac:dyDescent="0.2">
      <c r="A342" s="67"/>
      <c r="B342" s="69"/>
      <c r="C342" s="57">
        <v>4280</v>
      </c>
      <c r="D342" s="235" t="s">
        <v>89</v>
      </c>
      <c r="E342" s="41">
        <f t="shared" si="11"/>
        <v>0</v>
      </c>
      <c r="F342" s="59">
        <v>0</v>
      </c>
      <c r="G342" s="60">
        <v>0</v>
      </c>
      <c r="H342" s="41">
        <f t="shared" si="12"/>
        <v>250</v>
      </c>
      <c r="I342" s="59">
        <v>250</v>
      </c>
      <c r="J342" s="60">
        <v>0</v>
      </c>
    </row>
    <row r="343" spans="1:10" ht="20.100000000000001" customHeight="1" x14ac:dyDescent="0.2">
      <c r="A343" s="67"/>
      <c r="B343" s="69"/>
      <c r="C343" s="57">
        <v>4300</v>
      </c>
      <c r="D343" s="235" t="s">
        <v>23</v>
      </c>
      <c r="E343" s="41">
        <f t="shared" si="11"/>
        <v>0</v>
      </c>
      <c r="F343" s="59">
        <v>0</v>
      </c>
      <c r="G343" s="60">
        <v>0</v>
      </c>
      <c r="H343" s="41">
        <f t="shared" si="12"/>
        <v>20000</v>
      </c>
      <c r="I343" s="59">
        <v>20000</v>
      </c>
      <c r="J343" s="60">
        <v>0</v>
      </c>
    </row>
    <row r="344" spans="1:10" ht="20.100000000000001" customHeight="1" x14ac:dyDescent="0.2">
      <c r="A344" s="67"/>
      <c r="B344" s="69"/>
      <c r="C344" s="57">
        <v>4360</v>
      </c>
      <c r="D344" s="235" t="s">
        <v>31</v>
      </c>
      <c r="E344" s="41">
        <f>F344+G344</f>
        <v>0</v>
      </c>
      <c r="F344" s="59">
        <v>0</v>
      </c>
      <c r="G344" s="60">
        <v>0</v>
      </c>
      <c r="H344" s="41">
        <f t="shared" si="12"/>
        <v>4000</v>
      </c>
      <c r="I344" s="59">
        <v>4000</v>
      </c>
      <c r="J344" s="60">
        <v>0</v>
      </c>
    </row>
    <row r="345" spans="1:10" ht="20.100000000000001" customHeight="1" x14ac:dyDescent="0.2">
      <c r="A345" s="67"/>
      <c r="B345" s="69"/>
      <c r="C345" s="57">
        <v>4410</v>
      </c>
      <c r="D345" s="235" t="s">
        <v>90</v>
      </c>
      <c r="E345" s="41">
        <f t="shared" si="11"/>
        <v>0</v>
      </c>
      <c r="F345" s="59">
        <v>0</v>
      </c>
      <c r="G345" s="60">
        <v>0</v>
      </c>
      <c r="H345" s="41">
        <f t="shared" si="12"/>
        <v>500</v>
      </c>
      <c r="I345" s="59">
        <v>500</v>
      </c>
      <c r="J345" s="60">
        <v>0</v>
      </c>
    </row>
    <row r="346" spans="1:10" ht="20.100000000000001" customHeight="1" x14ac:dyDescent="0.2">
      <c r="A346" s="67"/>
      <c r="B346" s="69"/>
      <c r="C346" s="242" t="s">
        <v>211</v>
      </c>
      <c r="D346" s="243" t="s">
        <v>103</v>
      </c>
      <c r="E346" s="41">
        <f>F346+G346</f>
        <v>0</v>
      </c>
      <c r="F346" s="42">
        <v>0</v>
      </c>
      <c r="G346" s="43">
        <v>0</v>
      </c>
      <c r="H346" s="41">
        <f t="shared" si="12"/>
        <v>600</v>
      </c>
      <c r="I346" s="42">
        <v>600</v>
      </c>
      <c r="J346" s="43">
        <v>0</v>
      </c>
    </row>
    <row r="347" spans="1:10" ht="20.100000000000001" customHeight="1" x14ac:dyDescent="0.2">
      <c r="A347" s="67"/>
      <c r="B347" s="69"/>
      <c r="C347" s="158">
        <v>4440</v>
      </c>
      <c r="D347" s="244" t="s">
        <v>92</v>
      </c>
      <c r="E347" s="118">
        <f t="shared" si="11"/>
        <v>0</v>
      </c>
      <c r="F347" s="119">
        <v>0</v>
      </c>
      <c r="G347" s="120">
        <v>0</v>
      </c>
      <c r="H347" s="118">
        <f t="shared" si="12"/>
        <v>9389.56</v>
      </c>
      <c r="I347" s="119">
        <v>9389.56</v>
      </c>
      <c r="J347" s="120">
        <v>0</v>
      </c>
    </row>
    <row r="348" spans="1:10" ht="20.100000000000001" customHeight="1" x14ac:dyDescent="0.2">
      <c r="A348" s="67"/>
      <c r="B348" s="69"/>
      <c r="C348" s="151">
        <v>4520</v>
      </c>
      <c r="D348" s="241" t="s">
        <v>94</v>
      </c>
      <c r="E348" s="170">
        <f t="shared" si="11"/>
        <v>0</v>
      </c>
      <c r="F348" s="99">
        <v>0</v>
      </c>
      <c r="G348" s="100">
        <v>0</v>
      </c>
      <c r="H348" s="170">
        <f t="shared" si="12"/>
        <v>300</v>
      </c>
      <c r="I348" s="99">
        <v>300</v>
      </c>
      <c r="J348" s="100">
        <v>0</v>
      </c>
    </row>
    <row r="349" spans="1:10" ht="20.100000000000001" customHeight="1" x14ac:dyDescent="0.2">
      <c r="A349" s="67"/>
      <c r="B349" s="69"/>
      <c r="C349" s="153">
        <v>4610</v>
      </c>
      <c r="D349" s="245" t="s">
        <v>221</v>
      </c>
      <c r="E349" s="41">
        <f t="shared" si="11"/>
        <v>0</v>
      </c>
      <c r="F349" s="42">
        <v>0</v>
      </c>
      <c r="G349" s="43">
        <v>0</v>
      </c>
      <c r="H349" s="41">
        <f t="shared" si="12"/>
        <v>200</v>
      </c>
      <c r="I349" s="42">
        <v>200</v>
      </c>
      <c r="J349" s="43">
        <v>0</v>
      </c>
    </row>
    <row r="350" spans="1:10" ht="20.100000000000001" customHeight="1" x14ac:dyDescent="0.2">
      <c r="A350" s="67"/>
      <c r="B350" s="91"/>
      <c r="C350" s="153">
        <v>4700</v>
      </c>
      <c r="D350" s="160" t="s">
        <v>96</v>
      </c>
      <c r="E350" s="41">
        <f t="shared" si="11"/>
        <v>0</v>
      </c>
      <c r="F350" s="42">
        <v>0</v>
      </c>
      <c r="G350" s="43">
        <v>0</v>
      </c>
      <c r="H350" s="41">
        <f t="shared" si="12"/>
        <v>2400</v>
      </c>
      <c r="I350" s="42">
        <v>2400</v>
      </c>
      <c r="J350" s="43">
        <v>0</v>
      </c>
    </row>
    <row r="351" spans="1:10" s="31" customFormat="1" ht="20.100000000000001" customHeight="1" x14ac:dyDescent="0.2">
      <c r="A351" s="67"/>
      <c r="B351" s="68">
        <v>85228</v>
      </c>
      <c r="C351" s="53" t="s">
        <v>222</v>
      </c>
      <c r="D351" s="138"/>
      <c r="E351" s="139">
        <f t="shared" si="11"/>
        <v>50000</v>
      </c>
      <c r="F351" s="55">
        <f>SUM(F352:F361)</f>
        <v>50000</v>
      </c>
      <c r="G351" s="56">
        <f>SUM(G352:G361)</f>
        <v>0</v>
      </c>
      <c r="H351" s="139">
        <f t="shared" si="12"/>
        <v>793614.77999999991</v>
      </c>
      <c r="I351" s="55">
        <f>SUM(I352:I361)</f>
        <v>793614.77999999991</v>
      </c>
      <c r="J351" s="56">
        <f>SUM(J352:J361)</f>
        <v>0</v>
      </c>
    </row>
    <row r="352" spans="1:10" s="31" customFormat="1" ht="20.100000000000001" customHeight="1" x14ac:dyDescent="0.2">
      <c r="A352" s="67"/>
      <c r="B352" s="69"/>
      <c r="C352" s="140" t="s">
        <v>61</v>
      </c>
      <c r="D352" s="206" t="s">
        <v>223</v>
      </c>
      <c r="E352" s="143">
        <f t="shared" si="11"/>
        <v>50000</v>
      </c>
      <c r="F352" s="59">
        <v>50000</v>
      </c>
      <c r="G352" s="60">
        <v>0</v>
      </c>
      <c r="H352" s="143">
        <f t="shared" si="12"/>
        <v>0</v>
      </c>
      <c r="I352" s="59">
        <v>0</v>
      </c>
      <c r="J352" s="60">
        <v>0</v>
      </c>
    </row>
    <row r="353" spans="1:10" s="31" customFormat="1" ht="21.95" customHeight="1" x14ac:dyDescent="0.2">
      <c r="A353" s="67"/>
      <c r="B353" s="121"/>
      <c r="C353" s="57">
        <v>4010</v>
      </c>
      <c r="D353" s="72" t="s">
        <v>224</v>
      </c>
      <c r="E353" s="143">
        <f t="shared" si="11"/>
        <v>0</v>
      </c>
      <c r="F353" s="59">
        <v>0</v>
      </c>
      <c r="G353" s="60">
        <v>0</v>
      </c>
      <c r="H353" s="143">
        <f t="shared" si="12"/>
        <v>240836.86</v>
      </c>
      <c r="I353" s="59">
        <v>240836.86</v>
      </c>
      <c r="J353" s="60">
        <v>0</v>
      </c>
    </row>
    <row r="354" spans="1:10" s="31" customFormat="1" ht="20.100000000000001" customHeight="1" x14ac:dyDescent="0.2">
      <c r="A354" s="67"/>
      <c r="B354" s="121"/>
      <c r="C354" s="57">
        <v>4040</v>
      </c>
      <c r="D354" s="72" t="s">
        <v>83</v>
      </c>
      <c r="E354" s="41">
        <f t="shared" si="11"/>
        <v>0</v>
      </c>
      <c r="F354" s="59">
        <v>0</v>
      </c>
      <c r="G354" s="60">
        <v>0</v>
      </c>
      <c r="H354" s="41">
        <f t="shared" si="12"/>
        <v>14911.21</v>
      </c>
      <c r="I354" s="59">
        <v>14911.21</v>
      </c>
      <c r="J354" s="60">
        <v>0</v>
      </c>
    </row>
    <row r="355" spans="1:10" ht="20.100000000000001" customHeight="1" x14ac:dyDescent="0.2">
      <c r="A355" s="67"/>
      <c r="B355" s="121"/>
      <c r="C355" s="57">
        <v>4110</v>
      </c>
      <c r="D355" s="72" t="s">
        <v>75</v>
      </c>
      <c r="E355" s="41">
        <f t="shared" si="11"/>
        <v>0</v>
      </c>
      <c r="F355" s="59">
        <v>0</v>
      </c>
      <c r="G355" s="60">
        <v>0</v>
      </c>
      <c r="H355" s="41">
        <f t="shared" si="12"/>
        <v>43318.81</v>
      </c>
      <c r="I355" s="59">
        <v>43318.81</v>
      </c>
      <c r="J355" s="60">
        <v>0</v>
      </c>
    </row>
    <row r="356" spans="1:10" s="31" customFormat="1" ht="21.95" customHeight="1" x14ac:dyDescent="0.2">
      <c r="A356" s="67"/>
      <c r="B356" s="121"/>
      <c r="C356" s="57">
        <v>4120</v>
      </c>
      <c r="D356" s="72" t="s">
        <v>76</v>
      </c>
      <c r="E356" s="41">
        <f t="shared" ref="E356:E419" si="13">F356+G356</f>
        <v>0</v>
      </c>
      <c r="F356" s="59">
        <v>0</v>
      </c>
      <c r="G356" s="60">
        <v>0</v>
      </c>
      <c r="H356" s="41">
        <f t="shared" si="12"/>
        <v>5955.04</v>
      </c>
      <c r="I356" s="59">
        <v>5955.04</v>
      </c>
      <c r="J356" s="60">
        <v>0</v>
      </c>
    </row>
    <row r="357" spans="1:10" s="31" customFormat="1" ht="20.100000000000001" customHeight="1" x14ac:dyDescent="0.2">
      <c r="A357" s="67"/>
      <c r="B357" s="121"/>
      <c r="C357" s="57">
        <v>4170</v>
      </c>
      <c r="D357" s="72" t="s">
        <v>87</v>
      </c>
      <c r="E357" s="41">
        <f t="shared" si="13"/>
        <v>0</v>
      </c>
      <c r="F357" s="59">
        <v>0</v>
      </c>
      <c r="G357" s="60">
        <v>0</v>
      </c>
      <c r="H357" s="41">
        <f t="shared" si="12"/>
        <v>80000</v>
      </c>
      <c r="I357" s="59">
        <v>80000</v>
      </c>
      <c r="J357" s="60">
        <v>0</v>
      </c>
    </row>
    <row r="358" spans="1:10" ht="20.100000000000001" customHeight="1" x14ac:dyDescent="0.2">
      <c r="A358" s="67"/>
      <c r="B358" s="121"/>
      <c r="C358" s="153">
        <v>4210</v>
      </c>
      <c r="D358" s="157" t="s">
        <v>225</v>
      </c>
      <c r="E358" s="41">
        <f t="shared" si="13"/>
        <v>0</v>
      </c>
      <c r="F358" s="42">
        <v>0</v>
      </c>
      <c r="G358" s="43">
        <v>0</v>
      </c>
      <c r="H358" s="41">
        <f t="shared" si="12"/>
        <v>1200</v>
      </c>
      <c r="I358" s="42">
        <v>1200</v>
      </c>
      <c r="J358" s="43">
        <v>0</v>
      </c>
    </row>
    <row r="359" spans="1:10" ht="20.100000000000001" customHeight="1" x14ac:dyDescent="0.2">
      <c r="A359" s="67"/>
      <c r="B359" s="121"/>
      <c r="C359" s="57">
        <v>4280</v>
      </c>
      <c r="D359" s="72" t="s">
        <v>89</v>
      </c>
      <c r="E359" s="41">
        <f t="shared" si="13"/>
        <v>0</v>
      </c>
      <c r="F359" s="59">
        <v>0</v>
      </c>
      <c r="G359" s="60">
        <v>0</v>
      </c>
      <c r="H359" s="41">
        <f t="shared" si="12"/>
        <v>100</v>
      </c>
      <c r="I359" s="59">
        <v>100</v>
      </c>
      <c r="J359" s="60">
        <v>0</v>
      </c>
    </row>
    <row r="360" spans="1:10" ht="20.100000000000001" customHeight="1" x14ac:dyDescent="0.2">
      <c r="A360" s="67"/>
      <c r="B360" s="121"/>
      <c r="C360" s="57">
        <v>4330</v>
      </c>
      <c r="D360" s="72" t="s">
        <v>226</v>
      </c>
      <c r="E360" s="41">
        <f t="shared" si="13"/>
        <v>0</v>
      </c>
      <c r="F360" s="59">
        <v>0</v>
      </c>
      <c r="G360" s="60">
        <v>0</v>
      </c>
      <c r="H360" s="41">
        <f t="shared" si="12"/>
        <v>400000</v>
      </c>
      <c r="I360" s="59">
        <v>400000</v>
      </c>
      <c r="J360" s="60">
        <v>0</v>
      </c>
    </row>
    <row r="361" spans="1:10" ht="20.100000000000001" customHeight="1" x14ac:dyDescent="0.2">
      <c r="A361" s="96"/>
      <c r="B361" s="162"/>
      <c r="C361" s="151">
        <v>4440</v>
      </c>
      <c r="D361" s="241" t="s">
        <v>92</v>
      </c>
      <c r="E361" s="98">
        <f t="shared" si="13"/>
        <v>0</v>
      </c>
      <c r="F361" s="99">
        <v>0</v>
      </c>
      <c r="G361" s="100">
        <v>0</v>
      </c>
      <c r="H361" s="170">
        <f t="shared" si="12"/>
        <v>7292.86</v>
      </c>
      <c r="I361" s="99">
        <v>7292.86</v>
      </c>
      <c r="J361" s="100">
        <v>0</v>
      </c>
    </row>
    <row r="362" spans="1:10" ht="20.100000000000001" customHeight="1" x14ac:dyDescent="0.2">
      <c r="A362" s="67"/>
      <c r="B362" s="69">
        <v>85230</v>
      </c>
      <c r="C362" s="246" t="s">
        <v>227</v>
      </c>
      <c r="D362" s="247"/>
      <c r="E362" s="49">
        <f t="shared" si="13"/>
        <v>220000</v>
      </c>
      <c r="F362" s="248">
        <f>SUM(F363:F364)</f>
        <v>220000</v>
      </c>
      <c r="G362" s="249">
        <f>SUM(G363:G364)</f>
        <v>0</v>
      </c>
      <c r="H362" s="49">
        <f t="shared" si="12"/>
        <v>370000</v>
      </c>
      <c r="I362" s="248">
        <f>SUM(I363:I364)</f>
        <v>370000</v>
      </c>
      <c r="J362" s="249">
        <f>SUM(J363:J364)</f>
        <v>0</v>
      </c>
    </row>
    <row r="363" spans="1:10" s="31" customFormat="1" ht="27" customHeight="1" x14ac:dyDescent="0.2">
      <c r="A363" s="67"/>
      <c r="B363" s="69"/>
      <c r="C363" s="70">
        <v>2030</v>
      </c>
      <c r="D363" s="141" t="s">
        <v>228</v>
      </c>
      <c r="E363" s="41">
        <f t="shared" si="13"/>
        <v>220000</v>
      </c>
      <c r="F363" s="59">
        <v>220000</v>
      </c>
      <c r="G363" s="60">
        <v>0</v>
      </c>
      <c r="H363" s="41">
        <f t="shared" si="12"/>
        <v>0</v>
      </c>
      <c r="I363" s="59">
        <v>0</v>
      </c>
      <c r="J363" s="60">
        <v>0</v>
      </c>
    </row>
    <row r="364" spans="1:10" ht="20.100000000000001" customHeight="1" x14ac:dyDescent="0.2">
      <c r="A364" s="67"/>
      <c r="B364" s="69"/>
      <c r="C364" s="158">
        <v>3110</v>
      </c>
      <c r="D364" s="250" t="s">
        <v>229</v>
      </c>
      <c r="E364" s="170">
        <f t="shared" si="13"/>
        <v>0</v>
      </c>
      <c r="F364" s="99">
        <v>0</v>
      </c>
      <c r="G364" s="100">
        <v>0</v>
      </c>
      <c r="H364" s="170">
        <f t="shared" si="12"/>
        <v>370000</v>
      </c>
      <c r="I364" s="99">
        <v>370000</v>
      </c>
      <c r="J364" s="120">
        <v>0</v>
      </c>
    </row>
    <row r="365" spans="1:10" s="31" customFormat="1" ht="20.100000000000001" customHeight="1" x14ac:dyDescent="0.2">
      <c r="A365" s="67"/>
      <c r="B365" s="229">
        <v>85295</v>
      </c>
      <c r="C365" s="251" t="s">
        <v>68</v>
      </c>
      <c r="D365" s="252"/>
      <c r="E365" s="49">
        <f t="shared" si="13"/>
        <v>0</v>
      </c>
      <c r="F365" s="248">
        <f>SUM(F366:F366)</f>
        <v>0</v>
      </c>
      <c r="G365" s="249">
        <f>SUM(G366:G366)</f>
        <v>0</v>
      </c>
      <c r="H365" s="49">
        <f t="shared" si="12"/>
        <v>22000</v>
      </c>
      <c r="I365" s="248">
        <f>SUM(I366:I366)</f>
        <v>22000</v>
      </c>
      <c r="J365" s="253">
        <f>SUM(J366:J366)</f>
        <v>0</v>
      </c>
    </row>
    <row r="366" spans="1:10" s="31" customFormat="1" ht="21.95" customHeight="1" thickBot="1" x14ac:dyDescent="0.25">
      <c r="A366" s="145"/>
      <c r="B366" s="146"/>
      <c r="C366" s="135">
        <v>3110</v>
      </c>
      <c r="D366" s="201" t="s">
        <v>230</v>
      </c>
      <c r="E366" s="110">
        <f t="shared" si="13"/>
        <v>0</v>
      </c>
      <c r="F366" s="113">
        <v>0</v>
      </c>
      <c r="G366" s="114">
        <v>0</v>
      </c>
      <c r="H366" s="110">
        <f t="shared" si="12"/>
        <v>22000</v>
      </c>
      <c r="I366" s="113">
        <v>22000</v>
      </c>
      <c r="J366" s="114">
        <v>0</v>
      </c>
    </row>
    <row r="367" spans="1:10" ht="20.100000000000001" customHeight="1" thickBot="1" x14ac:dyDescent="0.25">
      <c r="A367" s="61">
        <v>853</v>
      </c>
      <c r="B367" s="62" t="s">
        <v>231</v>
      </c>
      <c r="C367" s="63"/>
      <c r="D367" s="82"/>
      <c r="E367" s="64">
        <f t="shared" si="13"/>
        <v>0</v>
      </c>
      <c r="F367" s="65">
        <f>F368</f>
        <v>0</v>
      </c>
      <c r="G367" s="66">
        <f>G368</f>
        <v>0</v>
      </c>
      <c r="H367" s="64">
        <f t="shared" si="12"/>
        <v>10000</v>
      </c>
      <c r="I367" s="65">
        <f>I368</f>
        <v>10000</v>
      </c>
      <c r="J367" s="66">
        <f>J368</f>
        <v>0</v>
      </c>
    </row>
    <row r="368" spans="1:10" ht="20.100000000000001" customHeight="1" x14ac:dyDescent="0.2">
      <c r="A368" s="215"/>
      <c r="B368" s="181">
        <v>85395</v>
      </c>
      <c r="C368" s="85" t="s">
        <v>68</v>
      </c>
      <c r="D368" s="86"/>
      <c r="E368" s="87">
        <f t="shared" si="13"/>
        <v>0</v>
      </c>
      <c r="F368" s="88">
        <f>SUM(F369:F369)</f>
        <v>0</v>
      </c>
      <c r="G368" s="89">
        <f>SUM(G369:G369)</f>
        <v>0</v>
      </c>
      <c r="H368" s="87">
        <f t="shared" si="12"/>
        <v>10000</v>
      </c>
      <c r="I368" s="88">
        <f>SUM(I369:I369)</f>
        <v>10000</v>
      </c>
      <c r="J368" s="89">
        <f>SUM(J369:J369)</f>
        <v>0</v>
      </c>
    </row>
    <row r="369" spans="1:10" ht="20.100000000000001" customHeight="1" thickBot="1" x14ac:dyDescent="0.25">
      <c r="A369" s="216"/>
      <c r="B369" s="183"/>
      <c r="C369" s="254">
        <v>4360</v>
      </c>
      <c r="D369" s="141" t="s">
        <v>31</v>
      </c>
      <c r="E369" s="227">
        <f t="shared" si="13"/>
        <v>0</v>
      </c>
      <c r="F369" s="119">
        <v>0</v>
      </c>
      <c r="G369" s="120">
        <v>0</v>
      </c>
      <c r="H369" s="227">
        <f t="shared" si="12"/>
        <v>10000</v>
      </c>
      <c r="I369" s="119">
        <v>10000</v>
      </c>
      <c r="J369" s="120">
        <v>0</v>
      </c>
    </row>
    <row r="370" spans="1:10" ht="20.100000000000001" customHeight="1" thickBot="1" x14ac:dyDescent="0.25">
      <c r="A370" s="61">
        <v>854</v>
      </c>
      <c r="B370" s="62" t="s">
        <v>232</v>
      </c>
      <c r="C370" s="63"/>
      <c r="D370" s="82"/>
      <c r="E370" s="64">
        <f t="shared" si="13"/>
        <v>0</v>
      </c>
      <c r="F370" s="65">
        <f>F371+F379+F377</f>
        <v>0</v>
      </c>
      <c r="G370" s="66">
        <f>G371+G379+G377</f>
        <v>0</v>
      </c>
      <c r="H370" s="64">
        <f t="shared" si="12"/>
        <v>392253.5500000001</v>
      </c>
      <c r="I370" s="65">
        <f>I371+I379+I377</f>
        <v>392253.5500000001</v>
      </c>
      <c r="J370" s="66">
        <f>J371+J379+J377</f>
        <v>0</v>
      </c>
    </row>
    <row r="371" spans="1:10" ht="20.100000000000001" customHeight="1" x14ac:dyDescent="0.2">
      <c r="A371" s="188"/>
      <c r="B371" s="84">
        <v>85401</v>
      </c>
      <c r="C371" s="85" t="s">
        <v>233</v>
      </c>
      <c r="D371" s="86"/>
      <c r="E371" s="87">
        <f t="shared" si="13"/>
        <v>0</v>
      </c>
      <c r="F371" s="88">
        <f>SUM(F372:F376)</f>
        <v>0</v>
      </c>
      <c r="G371" s="89">
        <f>SUM(G372:G376)</f>
        <v>0</v>
      </c>
      <c r="H371" s="87">
        <f t="shared" si="12"/>
        <v>382877.47000000009</v>
      </c>
      <c r="I371" s="88">
        <f>SUM(I372:I376)</f>
        <v>382877.47000000009</v>
      </c>
      <c r="J371" s="89">
        <f>SUM(J372:J376)</f>
        <v>0</v>
      </c>
    </row>
    <row r="372" spans="1:10" ht="20.100000000000001" customHeight="1" x14ac:dyDescent="0.2">
      <c r="A372" s="189"/>
      <c r="B372" s="69"/>
      <c r="C372" s="57">
        <v>3020</v>
      </c>
      <c r="D372" s="72" t="s">
        <v>234</v>
      </c>
      <c r="E372" s="143">
        <f t="shared" si="13"/>
        <v>0</v>
      </c>
      <c r="F372" s="59">
        <v>0</v>
      </c>
      <c r="G372" s="60">
        <v>0</v>
      </c>
      <c r="H372" s="143">
        <f t="shared" si="12"/>
        <v>21371.18</v>
      </c>
      <c r="I372" s="59">
        <v>21371.18</v>
      </c>
      <c r="J372" s="60">
        <v>0</v>
      </c>
    </row>
    <row r="373" spans="1:10" ht="20.100000000000001" customHeight="1" x14ac:dyDescent="0.2">
      <c r="A373" s="189"/>
      <c r="B373" s="69"/>
      <c r="C373" s="57">
        <v>4010</v>
      </c>
      <c r="D373" s="72" t="s">
        <v>224</v>
      </c>
      <c r="E373" s="143">
        <f t="shared" si="13"/>
        <v>0</v>
      </c>
      <c r="F373" s="59">
        <v>0</v>
      </c>
      <c r="G373" s="60">
        <v>0</v>
      </c>
      <c r="H373" s="143">
        <f t="shared" si="12"/>
        <v>277967.53000000003</v>
      </c>
      <c r="I373" s="59">
        <v>277967.53000000003</v>
      </c>
      <c r="J373" s="60">
        <v>0</v>
      </c>
    </row>
    <row r="374" spans="1:10" ht="20.100000000000001" customHeight="1" x14ac:dyDescent="0.2">
      <c r="A374" s="189"/>
      <c r="B374" s="69"/>
      <c r="C374" s="57">
        <v>4040</v>
      </c>
      <c r="D374" s="72" t="s">
        <v>83</v>
      </c>
      <c r="E374" s="143">
        <f t="shared" si="13"/>
        <v>0</v>
      </c>
      <c r="F374" s="59">
        <v>0</v>
      </c>
      <c r="G374" s="60">
        <v>0</v>
      </c>
      <c r="H374" s="143">
        <f t="shared" si="12"/>
        <v>20926.84</v>
      </c>
      <c r="I374" s="59">
        <v>20926.84</v>
      </c>
      <c r="J374" s="60">
        <v>0</v>
      </c>
    </row>
    <row r="375" spans="1:10" ht="20.100000000000001" customHeight="1" x14ac:dyDescent="0.2">
      <c r="A375" s="189"/>
      <c r="B375" s="69"/>
      <c r="C375" s="57">
        <v>4110</v>
      </c>
      <c r="D375" s="72" t="s">
        <v>75</v>
      </c>
      <c r="E375" s="41">
        <f t="shared" si="13"/>
        <v>0</v>
      </c>
      <c r="F375" s="59">
        <v>0</v>
      </c>
      <c r="G375" s="60">
        <v>0</v>
      </c>
      <c r="H375" s="41">
        <f t="shared" si="12"/>
        <v>54765.41</v>
      </c>
      <c r="I375" s="59">
        <v>54765.41</v>
      </c>
      <c r="J375" s="60">
        <v>0</v>
      </c>
    </row>
    <row r="376" spans="1:10" ht="20.100000000000001" customHeight="1" x14ac:dyDescent="0.2">
      <c r="A376" s="189"/>
      <c r="B376" s="91"/>
      <c r="C376" s="57">
        <v>4120</v>
      </c>
      <c r="D376" s="72" t="s">
        <v>76</v>
      </c>
      <c r="E376" s="41">
        <f t="shared" si="13"/>
        <v>0</v>
      </c>
      <c r="F376" s="59">
        <v>0</v>
      </c>
      <c r="G376" s="60">
        <v>0</v>
      </c>
      <c r="H376" s="41">
        <f t="shared" si="12"/>
        <v>7846.51</v>
      </c>
      <c r="I376" s="59">
        <v>7846.51</v>
      </c>
      <c r="J376" s="60">
        <v>0</v>
      </c>
    </row>
    <row r="377" spans="1:10" ht="34.5" customHeight="1" x14ac:dyDescent="0.2">
      <c r="A377" s="189"/>
      <c r="B377" s="68">
        <v>85416</v>
      </c>
      <c r="C377" s="53" t="s">
        <v>235</v>
      </c>
      <c r="D377" s="138"/>
      <c r="E377" s="139">
        <f t="shared" si="13"/>
        <v>0</v>
      </c>
      <c r="F377" s="55">
        <f>F378</f>
        <v>0</v>
      </c>
      <c r="G377" s="56">
        <f>G378</f>
        <v>0</v>
      </c>
      <c r="H377" s="139">
        <f t="shared" si="12"/>
        <v>8000</v>
      </c>
      <c r="I377" s="55">
        <f>I378</f>
        <v>8000</v>
      </c>
      <c r="J377" s="56">
        <f>J378</f>
        <v>0</v>
      </c>
    </row>
    <row r="378" spans="1:10" ht="20.100000000000001" customHeight="1" x14ac:dyDescent="0.2">
      <c r="A378" s="189"/>
      <c r="B378" s="91"/>
      <c r="C378" s="158">
        <v>3240</v>
      </c>
      <c r="D378" s="244" t="s">
        <v>236</v>
      </c>
      <c r="E378" s="118">
        <f t="shared" si="13"/>
        <v>0</v>
      </c>
      <c r="F378" s="119">
        <v>0</v>
      </c>
      <c r="G378" s="120">
        <v>0</v>
      </c>
      <c r="H378" s="118">
        <f t="shared" si="12"/>
        <v>8000</v>
      </c>
      <c r="I378" s="119">
        <v>8000</v>
      </c>
      <c r="J378" s="120">
        <v>0</v>
      </c>
    </row>
    <row r="379" spans="1:10" ht="20.100000000000001" customHeight="1" x14ac:dyDescent="0.2">
      <c r="A379" s="189"/>
      <c r="B379" s="68">
        <v>85446</v>
      </c>
      <c r="C379" s="53" t="s">
        <v>206</v>
      </c>
      <c r="D379" s="138"/>
      <c r="E379" s="139">
        <f t="shared" si="13"/>
        <v>0</v>
      </c>
      <c r="F379" s="55">
        <f>F380</f>
        <v>0</v>
      </c>
      <c r="G379" s="56">
        <f>G380</f>
        <v>0</v>
      </c>
      <c r="H379" s="139">
        <f t="shared" si="12"/>
        <v>1376.08</v>
      </c>
      <c r="I379" s="55">
        <f>I380</f>
        <v>1376.08</v>
      </c>
      <c r="J379" s="56">
        <f>J380</f>
        <v>0</v>
      </c>
    </row>
    <row r="380" spans="1:10" ht="20.100000000000001" customHeight="1" thickBot="1" x14ac:dyDescent="0.25">
      <c r="A380" s="189"/>
      <c r="B380" s="91"/>
      <c r="C380" s="158">
        <v>4300</v>
      </c>
      <c r="D380" s="255" t="s">
        <v>23</v>
      </c>
      <c r="E380" s="118">
        <f t="shared" si="13"/>
        <v>0</v>
      </c>
      <c r="F380" s="119">
        <v>0</v>
      </c>
      <c r="G380" s="120">
        <v>0</v>
      </c>
      <c r="H380" s="118">
        <f t="shared" si="12"/>
        <v>1376.08</v>
      </c>
      <c r="I380" s="119">
        <v>1376.08</v>
      </c>
      <c r="J380" s="120">
        <v>0</v>
      </c>
    </row>
    <row r="381" spans="1:10" ht="20.100000000000001" customHeight="1" thickBot="1" x14ac:dyDescent="0.25">
      <c r="A381" s="61">
        <v>855</v>
      </c>
      <c r="B381" s="62" t="s">
        <v>237</v>
      </c>
      <c r="C381" s="63"/>
      <c r="D381" s="82"/>
      <c r="E381" s="64">
        <f t="shared" si="13"/>
        <v>11114000</v>
      </c>
      <c r="F381" s="65">
        <f>F382+F394+F402+F404</f>
        <v>0</v>
      </c>
      <c r="G381" s="66">
        <f>G382+G394+G402+G404</f>
        <v>11114000</v>
      </c>
      <c r="H381" s="64">
        <f t="shared" si="12"/>
        <v>11164100</v>
      </c>
      <c r="I381" s="65">
        <f>I382+I394+I402+I404</f>
        <v>50100</v>
      </c>
      <c r="J381" s="66">
        <f>J382+J394+J402+J404</f>
        <v>11114000</v>
      </c>
    </row>
    <row r="382" spans="1:10" ht="20.100000000000001" customHeight="1" x14ac:dyDescent="0.2">
      <c r="A382" s="188"/>
      <c r="B382" s="84">
        <v>85501</v>
      </c>
      <c r="C382" s="85" t="s">
        <v>238</v>
      </c>
      <c r="D382" s="86"/>
      <c r="E382" s="87">
        <f t="shared" si="13"/>
        <v>6249000</v>
      </c>
      <c r="F382" s="88">
        <f>SUM(F383:F393)</f>
        <v>0</v>
      </c>
      <c r="G382" s="89">
        <f>SUM(G383:G393)</f>
        <v>6249000</v>
      </c>
      <c r="H382" s="87">
        <f t="shared" si="12"/>
        <v>6248999.9999999991</v>
      </c>
      <c r="I382" s="88">
        <f>SUM(I383:I393)</f>
        <v>0</v>
      </c>
      <c r="J382" s="89">
        <f>SUM(J383:J393)</f>
        <v>6248999.9999999991</v>
      </c>
    </row>
    <row r="383" spans="1:10" ht="37.5" customHeight="1" x14ac:dyDescent="0.2">
      <c r="A383" s="189"/>
      <c r="B383" s="69"/>
      <c r="C383" s="57">
        <v>2060</v>
      </c>
      <c r="D383" s="72" t="s">
        <v>239</v>
      </c>
      <c r="E383" s="143">
        <f t="shared" si="13"/>
        <v>6249000</v>
      </c>
      <c r="F383" s="59">
        <v>0</v>
      </c>
      <c r="G383" s="60">
        <v>6249000</v>
      </c>
      <c r="H383" s="143">
        <f t="shared" si="12"/>
        <v>0</v>
      </c>
      <c r="I383" s="59">
        <v>0</v>
      </c>
      <c r="J383" s="60">
        <v>0</v>
      </c>
    </row>
    <row r="384" spans="1:10" ht="20.100000000000001" customHeight="1" x14ac:dyDescent="0.2">
      <c r="A384" s="189"/>
      <c r="B384" s="69"/>
      <c r="C384" s="57">
        <v>3110</v>
      </c>
      <c r="D384" s="72" t="s">
        <v>240</v>
      </c>
      <c r="E384" s="143">
        <f t="shared" si="13"/>
        <v>0</v>
      </c>
      <c r="F384" s="59">
        <v>0</v>
      </c>
      <c r="G384" s="60">
        <v>0</v>
      </c>
      <c r="H384" s="143">
        <f t="shared" si="12"/>
        <v>6155265</v>
      </c>
      <c r="I384" s="59">
        <v>0</v>
      </c>
      <c r="J384" s="60">
        <v>6155265</v>
      </c>
    </row>
    <row r="385" spans="1:10" ht="20.100000000000001" customHeight="1" x14ac:dyDescent="0.2">
      <c r="A385" s="189"/>
      <c r="B385" s="69"/>
      <c r="C385" s="57">
        <v>4010</v>
      </c>
      <c r="D385" s="72" t="s">
        <v>224</v>
      </c>
      <c r="E385" s="143">
        <f t="shared" si="13"/>
        <v>0</v>
      </c>
      <c r="F385" s="59">
        <v>0</v>
      </c>
      <c r="G385" s="60">
        <v>0</v>
      </c>
      <c r="H385" s="143">
        <f t="shared" si="12"/>
        <v>29522.25</v>
      </c>
      <c r="I385" s="59">
        <v>0</v>
      </c>
      <c r="J385" s="60">
        <v>29522.25</v>
      </c>
    </row>
    <row r="386" spans="1:10" s="31" customFormat="1" ht="20.100000000000001" customHeight="1" x14ac:dyDescent="0.2">
      <c r="A386" s="189"/>
      <c r="B386" s="69"/>
      <c r="C386" s="57">
        <v>4040</v>
      </c>
      <c r="D386" s="72" t="s">
        <v>83</v>
      </c>
      <c r="E386" s="143">
        <f t="shared" si="13"/>
        <v>0</v>
      </c>
      <c r="F386" s="59">
        <v>0</v>
      </c>
      <c r="G386" s="60">
        <v>0</v>
      </c>
      <c r="H386" s="143">
        <f t="shared" si="12"/>
        <v>4289.0200000000004</v>
      </c>
      <c r="I386" s="59">
        <v>0</v>
      </c>
      <c r="J386" s="60">
        <v>4289.0200000000004</v>
      </c>
    </row>
    <row r="387" spans="1:10" ht="20.100000000000001" customHeight="1" x14ac:dyDescent="0.2">
      <c r="A387" s="189"/>
      <c r="B387" s="69"/>
      <c r="C387" s="57">
        <v>4110</v>
      </c>
      <c r="D387" s="72" t="s">
        <v>75</v>
      </c>
      <c r="E387" s="41">
        <f t="shared" si="13"/>
        <v>0</v>
      </c>
      <c r="F387" s="59">
        <v>0</v>
      </c>
      <c r="G387" s="60">
        <v>0</v>
      </c>
      <c r="H387" s="41">
        <f t="shared" si="12"/>
        <v>6025.18</v>
      </c>
      <c r="I387" s="59">
        <v>0</v>
      </c>
      <c r="J387" s="60">
        <v>6025.18</v>
      </c>
    </row>
    <row r="388" spans="1:10" ht="20.100000000000001" customHeight="1" x14ac:dyDescent="0.2">
      <c r="A388" s="189"/>
      <c r="B388" s="69"/>
      <c r="C388" s="57">
        <v>4120</v>
      </c>
      <c r="D388" s="72" t="s">
        <v>76</v>
      </c>
      <c r="E388" s="41">
        <f t="shared" si="13"/>
        <v>0</v>
      </c>
      <c r="F388" s="59">
        <v>0</v>
      </c>
      <c r="G388" s="60">
        <v>0</v>
      </c>
      <c r="H388" s="41">
        <f t="shared" si="12"/>
        <v>828.38</v>
      </c>
      <c r="I388" s="59">
        <v>0</v>
      </c>
      <c r="J388" s="60">
        <v>828.38</v>
      </c>
    </row>
    <row r="389" spans="1:10" s="31" customFormat="1" ht="20.100000000000001" customHeight="1" x14ac:dyDescent="0.2">
      <c r="A389" s="67"/>
      <c r="B389" s="121"/>
      <c r="C389" s="57">
        <v>4170</v>
      </c>
      <c r="D389" s="72" t="s">
        <v>87</v>
      </c>
      <c r="E389" s="41">
        <f t="shared" si="13"/>
        <v>0</v>
      </c>
      <c r="F389" s="59">
        <v>0</v>
      </c>
      <c r="G389" s="60">
        <v>0</v>
      </c>
      <c r="H389" s="41">
        <f t="shared" si="12"/>
        <v>20000</v>
      </c>
      <c r="I389" s="59">
        <v>0</v>
      </c>
      <c r="J389" s="60">
        <v>20000</v>
      </c>
    </row>
    <row r="390" spans="1:10" ht="20.100000000000001" customHeight="1" x14ac:dyDescent="0.2">
      <c r="A390" s="67"/>
      <c r="B390" s="121"/>
      <c r="C390" s="153">
        <v>4210</v>
      </c>
      <c r="D390" s="157" t="s">
        <v>225</v>
      </c>
      <c r="E390" s="41">
        <f t="shared" si="13"/>
        <v>0</v>
      </c>
      <c r="F390" s="42">
        <v>0</v>
      </c>
      <c r="G390" s="43">
        <v>0</v>
      </c>
      <c r="H390" s="41">
        <f t="shared" ref="H390:H453" si="14">I390+J390</f>
        <v>26000</v>
      </c>
      <c r="I390" s="42">
        <v>0</v>
      </c>
      <c r="J390" s="43">
        <v>26000</v>
      </c>
    </row>
    <row r="391" spans="1:10" ht="20.100000000000001" customHeight="1" x14ac:dyDescent="0.2">
      <c r="A391" s="96"/>
      <c r="B391" s="162"/>
      <c r="C391" s="151">
        <v>4300</v>
      </c>
      <c r="D391" s="163" t="s">
        <v>23</v>
      </c>
      <c r="E391" s="98">
        <f t="shared" si="13"/>
        <v>0</v>
      </c>
      <c r="F391" s="99">
        <v>0</v>
      </c>
      <c r="G391" s="100">
        <v>0</v>
      </c>
      <c r="H391" s="98">
        <f t="shared" si="14"/>
        <v>4000</v>
      </c>
      <c r="I391" s="99">
        <v>0</v>
      </c>
      <c r="J391" s="100">
        <v>4000</v>
      </c>
    </row>
    <row r="392" spans="1:10" ht="20.100000000000001" customHeight="1" x14ac:dyDescent="0.2">
      <c r="A392" s="67"/>
      <c r="B392" s="121"/>
      <c r="C392" s="256">
        <v>4440</v>
      </c>
      <c r="D392" s="257" t="s">
        <v>92</v>
      </c>
      <c r="E392" s="98">
        <f t="shared" si="13"/>
        <v>0</v>
      </c>
      <c r="F392" s="207">
        <v>0</v>
      </c>
      <c r="G392" s="208">
        <v>0</v>
      </c>
      <c r="H392" s="118">
        <f t="shared" si="14"/>
        <v>1093.93</v>
      </c>
      <c r="I392" s="207">
        <v>0</v>
      </c>
      <c r="J392" s="208">
        <v>1093.93</v>
      </c>
    </row>
    <row r="393" spans="1:10" ht="20.100000000000001" customHeight="1" x14ac:dyDescent="0.2">
      <c r="A393" s="67"/>
      <c r="B393" s="230"/>
      <c r="C393" s="158">
        <v>4700</v>
      </c>
      <c r="D393" s="190" t="s">
        <v>96</v>
      </c>
      <c r="E393" s="118">
        <f t="shared" si="13"/>
        <v>0</v>
      </c>
      <c r="F393" s="119">
        <v>0</v>
      </c>
      <c r="G393" s="120">
        <v>0</v>
      </c>
      <c r="H393" s="227">
        <f t="shared" si="14"/>
        <v>1976.24</v>
      </c>
      <c r="I393" s="119">
        <v>0</v>
      </c>
      <c r="J393" s="120">
        <v>1976.24</v>
      </c>
    </row>
    <row r="394" spans="1:10" s="31" customFormat="1" ht="30.75" customHeight="1" x14ac:dyDescent="0.2">
      <c r="A394" s="189"/>
      <c r="B394" s="68">
        <v>85502</v>
      </c>
      <c r="C394" s="53" t="s">
        <v>241</v>
      </c>
      <c r="D394" s="138"/>
      <c r="E394" s="139">
        <f t="shared" si="13"/>
        <v>4865000</v>
      </c>
      <c r="F394" s="55">
        <f>SUM(F395:F401)</f>
        <v>0</v>
      </c>
      <c r="G394" s="56">
        <f>SUM(G395:G401)</f>
        <v>4865000</v>
      </c>
      <c r="H394" s="139">
        <f t="shared" si="14"/>
        <v>4865000</v>
      </c>
      <c r="I394" s="55">
        <f>SUM(I395:I401)</f>
        <v>0</v>
      </c>
      <c r="J394" s="56">
        <f>SUM(J395:J401)</f>
        <v>4865000</v>
      </c>
    </row>
    <row r="395" spans="1:10" s="31" customFormat="1" ht="20.100000000000001" customHeight="1" x14ac:dyDescent="0.2">
      <c r="A395" s="189"/>
      <c r="B395" s="69"/>
      <c r="C395" s="158">
        <v>2010</v>
      </c>
      <c r="D395" s="141" t="s">
        <v>214</v>
      </c>
      <c r="E395" s="118">
        <f t="shared" si="13"/>
        <v>4865000</v>
      </c>
      <c r="F395" s="119">
        <v>0</v>
      </c>
      <c r="G395" s="120">
        <v>4865000</v>
      </c>
      <c r="H395" s="118">
        <f t="shared" si="14"/>
        <v>0</v>
      </c>
      <c r="I395" s="119">
        <v>0</v>
      </c>
      <c r="J395" s="120">
        <v>0</v>
      </c>
    </row>
    <row r="396" spans="1:10" ht="20.100000000000001" customHeight="1" x14ac:dyDescent="0.2">
      <c r="A396" s="189"/>
      <c r="B396" s="69"/>
      <c r="C396" s="57">
        <v>3110</v>
      </c>
      <c r="D396" s="72" t="s">
        <v>240</v>
      </c>
      <c r="E396" s="143">
        <f t="shared" si="13"/>
        <v>0</v>
      </c>
      <c r="F396" s="59">
        <v>0</v>
      </c>
      <c r="G396" s="60">
        <v>0</v>
      </c>
      <c r="H396" s="143">
        <f t="shared" si="14"/>
        <v>4516070.57</v>
      </c>
      <c r="I396" s="59">
        <v>0</v>
      </c>
      <c r="J396" s="60">
        <v>4516070.57</v>
      </c>
    </row>
    <row r="397" spans="1:10" ht="20.100000000000001" customHeight="1" x14ac:dyDescent="0.2">
      <c r="A397" s="189"/>
      <c r="B397" s="69"/>
      <c r="C397" s="57">
        <v>4010</v>
      </c>
      <c r="D397" s="72" t="s">
        <v>224</v>
      </c>
      <c r="E397" s="143">
        <f t="shared" si="13"/>
        <v>0</v>
      </c>
      <c r="F397" s="59">
        <v>0</v>
      </c>
      <c r="G397" s="60">
        <v>0</v>
      </c>
      <c r="H397" s="143">
        <f t="shared" si="14"/>
        <v>115061.67</v>
      </c>
      <c r="I397" s="59">
        <v>0</v>
      </c>
      <c r="J397" s="60">
        <v>115061.67</v>
      </c>
    </row>
    <row r="398" spans="1:10" s="31" customFormat="1" ht="20.100000000000001" customHeight="1" x14ac:dyDescent="0.2">
      <c r="A398" s="189"/>
      <c r="B398" s="69"/>
      <c r="C398" s="57">
        <v>4040</v>
      </c>
      <c r="D398" s="72" t="s">
        <v>83</v>
      </c>
      <c r="E398" s="143">
        <f t="shared" si="13"/>
        <v>0</v>
      </c>
      <c r="F398" s="59">
        <v>0</v>
      </c>
      <c r="G398" s="60">
        <v>0</v>
      </c>
      <c r="H398" s="143">
        <f t="shared" si="14"/>
        <v>7864.63</v>
      </c>
      <c r="I398" s="59">
        <v>0</v>
      </c>
      <c r="J398" s="60">
        <v>7864.63</v>
      </c>
    </row>
    <row r="399" spans="1:10" ht="20.100000000000001" customHeight="1" x14ac:dyDescent="0.2">
      <c r="A399" s="189"/>
      <c r="B399" s="69"/>
      <c r="C399" s="57">
        <v>4110</v>
      </c>
      <c r="D399" s="72" t="s">
        <v>75</v>
      </c>
      <c r="E399" s="41">
        <f t="shared" si="13"/>
        <v>0</v>
      </c>
      <c r="F399" s="59">
        <v>0</v>
      </c>
      <c r="G399" s="60">
        <v>0</v>
      </c>
      <c r="H399" s="41">
        <f t="shared" si="14"/>
        <v>221056.45</v>
      </c>
      <c r="I399" s="59">
        <v>0</v>
      </c>
      <c r="J399" s="60">
        <v>221056.45</v>
      </c>
    </row>
    <row r="400" spans="1:10" ht="20.100000000000001" customHeight="1" x14ac:dyDescent="0.2">
      <c r="A400" s="189"/>
      <c r="B400" s="69"/>
      <c r="C400" s="57">
        <v>4120</v>
      </c>
      <c r="D400" s="72" t="s">
        <v>76</v>
      </c>
      <c r="E400" s="41">
        <f t="shared" si="13"/>
        <v>0</v>
      </c>
      <c r="F400" s="59">
        <v>0</v>
      </c>
      <c r="G400" s="60">
        <v>0</v>
      </c>
      <c r="H400" s="41">
        <f t="shared" si="14"/>
        <v>2485.34</v>
      </c>
      <c r="I400" s="59">
        <v>0</v>
      </c>
      <c r="J400" s="60">
        <v>2485.34</v>
      </c>
    </row>
    <row r="401" spans="1:10" ht="20.100000000000001" customHeight="1" x14ac:dyDescent="0.2">
      <c r="A401" s="67"/>
      <c r="B401" s="121"/>
      <c r="C401" s="158">
        <v>4440</v>
      </c>
      <c r="D401" s="244" t="s">
        <v>92</v>
      </c>
      <c r="E401" s="170">
        <f t="shared" si="13"/>
        <v>0</v>
      </c>
      <c r="F401" s="119">
        <v>0</v>
      </c>
      <c r="G401" s="120">
        <v>0</v>
      </c>
      <c r="H401" s="227">
        <f t="shared" si="14"/>
        <v>2461.34</v>
      </c>
      <c r="I401" s="119">
        <v>0</v>
      </c>
      <c r="J401" s="120">
        <v>2461.34</v>
      </c>
    </row>
    <row r="402" spans="1:10" ht="20.100000000000001" customHeight="1" x14ac:dyDescent="0.2">
      <c r="A402" s="189"/>
      <c r="B402" s="68">
        <v>85503</v>
      </c>
      <c r="C402" s="53" t="s">
        <v>242</v>
      </c>
      <c r="D402" s="138"/>
      <c r="E402" s="139">
        <f t="shared" si="13"/>
        <v>0</v>
      </c>
      <c r="F402" s="55">
        <f>F403</f>
        <v>0</v>
      </c>
      <c r="G402" s="56">
        <f>G403</f>
        <v>0</v>
      </c>
      <c r="H402" s="139">
        <f t="shared" si="14"/>
        <v>100</v>
      </c>
      <c r="I402" s="55">
        <f>I403</f>
        <v>100</v>
      </c>
      <c r="J402" s="56">
        <f>J403</f>
        <v>0</v>
      </c>
    </row>
    <row r="403" spans="1:10" ht="20.100000000000001" customHeight="1" x14ac:dyDescent="0.2">
      <c r="A403" s="189"/>
      <c r="B403" s="91"/>
      <c r="C403" s="158">
        <v>4210</v>
      </c>
      <c r="D403" s="244" t="s">
        <v>225</v>
      </c>
      <c r="E403" s="118">
        <f t="shared" si="13"/>
        <v>0</v>
      </c>
      <c r="F403" s="119">
        <v>0</v>
      </c>
      <c r="G403" s="120">
        <v>0</v>
      </c>
      <c r="H403" s="118">
        <f t="shared" si="14"/>
        <v>100</v>
      </c>
      <c r="I403" s="119">
        <v>100</v>
      </c>
      <c r="J403" s="120">
        <v>0</v>
      </c>
    </row>
    <row r="404" spans="1:10" ht="20.100000000000001" customHeight="1" x14ac:dyDescent="0.2">
      <c r="A404" s="189"/>
      <c r="B404" s="68">
        <v>85508</v>
      </c>
      <c r="C404" s="53" t="s">
        <v>243</v>
      </c>
      <c r="D404" s="138"/>
      <c r="E404" s="139">
        <f t="shared" si="13"/>
        <v>0</v>
      </c>
      <c r="F404" s="55">
        <f>F405</f>
        <v>0</v>
      </c>
      <c r="G404" s="56">
        <f>G405</f>
        <v>0</v>
      </c>
      <c r="H404" s="139">
        <f t="shared" si="14"/>
        <v>50000</v>
      </c>
      <c r="I404" s="55">
        <f>I405</f>
        <v>50000</v>
      </c>
      <c r="J404" s="56">
        <f>J405</f>
        <v>0</v>
      </c>
    </row>
    <row r="405" spans="1:10" ht="20.100000000000001" customHeight="1" thickBot="1" x14ac:dyDescent="0.25">
      <c r="A405" s="189"/>
      <c r="B405" s="91"/>
      <c r="C405" s="158">
        <v>4330</v>
      </c>
      <c r="D405" s="244" t="s">
        <v>244</v>
      </c>
      <c r="E405" s="118">
        <f t="shared" si="13"/>
        <v>0</v>
      </c>
      <c r="F405" s="119">
        <v>0</v>
      </c>
      <c r="G405" s="120">
        <v>0</v>
      </c>
      <c r="H405" s="118">
        <f t="shared" si="14"/>
        <v>50000</v>
      </c>
      <c r="I405" s="119">
        <v>50000</v>
      </c>
      <c r="J405" s="120">
        <v>0</v>
      </c>
    </row>
    <row r="406" spans="1:10" s="31" customFormat="1" ht="20.100000000000001" customHeight="1" thickBot="1" x14ac:dyDescent="0.25">
      <c r="A406" s="61">
        <v>900</v>
      </c>
      <c r="B406" s="62" t="s">
        <v>245</v>
      </c>
      <c r="C406" s="63"/>
      <c r="D406" s="82"/>
      <c r="E406" s="64">
        <f t="shared" si="13"/>
        <v>4221856.95</v>
      </c>
      <c r="F406" s="65">
        <f>F407+F424+F426+F434+F437+F445+F448</f>
        <v>4221856.95</v>
      </c>
      <c r="G406" s="66">
        <f>G407+G424+G426+G434+G437+G445+G448</f>
        <v>0</v>
      </c>
      <c r="H406" s="64">
        <f t="shared" si="14"/>
        <v>6129807.9500000002</v>
      </c>
      <c r="I406" s="65">
        <f>I407+I424+I426+I434+I437+I445+I448+I431</f>
        <v>6129807.9500000002</v>
      </c>
      <c r="J406" s="66">
        <f>J407+J424+J426+J434+J437+J445+J448+J431</f>
        <v>0</v>
      </c>
    </row>
    <row r="407" spans="1:10" s="31" customFormat="1" ht="20.100000000000001" customHeight="1" x14ac:dyDescent="0.2">
      <c r="A407" s="189"/>
      <c r="B407" s="68">
        <v>90002</v>
      </c>
      <c r="C407" s="53" t="s">
        <v>246</v>
      </c>
      <c r="D407" s="138"/>
      <c r="E407" s="139">
        <f t="shared" si="13"/>
        <v>1289500</v>
      </c>
      <c r="F407" s="55">
        <f>SUM(F408:F423)</f>
        <v>1289500</v>
      </c>
      <c r="G407" s="56">
        <f>SUM(G408:G423)</f>
        <v>0</v>
      </c>
      <c r="H407" s="139">
        <f t="shared" si="14"/>
        <v>1289500</v>
      </c>
      <c r="I407" s="55">
        <f>SUM(I408:I423)</f>
        <v>1289500</v>
      </c>
      <c r="J407" s="56">
        <f>SUM(J408:J423)</f>
        <v>0</v>
      </c>
    </row>
    <row r="408" spans="1:10" s="31" customFormat="1" ht="20.100000000000001" customHeight="1" x14ac:dyDescent="0.2">
      <c r="A408" s="189"/>
      <c r="B408" s="69"/>
      <c r="C408" s="191" t="s">
        <v>156</v>
      </c>
      <c r="D408" s="155" t="s">
        <v>247</v>
      </c>
      <c r="E408" s="143">
        <f t="shared" si="13"/>
        <v>1250000</v>
      </c>
      <c r="F408" s="59">
        <v>1250000</v>
      </c>
      <c r="G408" s="60">
        <v>0</v>
      </c>
      <c r="H408" s="238">
        <f t="shared" si="14"/>
        <v>0</v>
      </c>
      <c r="I408" s="239">
        <v>0</v>
      </c>
      <c r="J408" s="240">
        <v>0</v>
      </c>
    </row>
    <row r="409" spans="1:10" s="31" customFormat="1" ht="20.100000000000001" customHeight="1" x14ac:dyDescent="0.2">
      <c r="A409" s="189"/>
      <c r="B409" s="69"/>
      <c r="C409" s="191" t="s">
        <v>140</v>
      </c>
      <c r="D409" s="190" t="s">
        <v>248</v>
      </c>
      <c r="E409" s="143">
        <f t="shared" si="13"/>
        <v>9500</v>
      </c>
      <c r="F409" s="59">
        <v>9500</v>
      </c>
      <c r="G409" s="60">
        <v>0</v>
      </c>
      <c r="H409" s="238">
        <f t="shared" si="14"/>
        <v>0</v>
      </c>
      <c r="I409" s="239">
        <v>0</v>
      </c>
      <c r="J409" s="240">
        <v>0</v>
      </c>
    </row>
    <row r="410" spans="1:10" ht="20.100000000000001" customHeight="1" x14ac:dyDescent="0.2">
      <c r="A410" s="189"/>
      <c r="B410" s="69"/>
      <c r="C410" s="191" t="s">
        <v>118</v>
      </c>
      <c r="D410" s="190" t="s">
        <v>119</v>
      </c>
      <c r="E410" s="143">
        <f t="shared" si="13"/>
        <v>0</v>
      </c>
      <c r="F410" s="59">
        <v>0</v>
      </c>
      <c r="G410" s="60">
        <v>0</v>
      </c>
      <c r="H410" s="143">
        <f t="shared" si="14"/>
        <v>1000</v>
      </c>
      <c r="I410" s="59">
        <v>1000</v>
      </c>
      <c r="J410" s="60">
        <v>0</v>
      </c>
    </row>
    <row r="411" spans="1:10" ht="20.100000000000001" customHeight="1" x14ac:dyDescent="0.2">
      <c r="A411" s="189"/>
      <c r="B411" s="69"/>
      <c r="C411" s="57">
        <v>4010</v>
      </c>
      <c r="D411" s="190" t="s">
        <v>224</v>
      </c>
      <c r="E411" s="143">
        <f>F411+G411</f>
        <v>0</v>
      </c>
      <c r="F411" s="59">
        <v>0</v>
      </c>
      <c r="G411" s="60">
        <v>0</v>
      </c>
      <c r="H411" s="143">
        <f t="shared" si="14"/>
        <v>65609.94</v>
      </c>
      <c r="I411" s="59">
        <v>65609.94</v>
      </c>
      <c r="J411" s="60">
        <v>0</v>
      </c>
    </row>
    <row r="412" spans="1:10" ht="20.100000000000001" customHeight="1" x14ac:dyDescent="0.2">
      <c r="A412" s="189"/>
      <c r="B412" s="69"/>
      <c r="C412" s="57">
        <v>4040</v>
      </c>
      <c r="D412" s="190" t="s">
        <v>83</v>
      </c>
      <c r="E412" s="143">
        <f>F412+G412</f>
        <v>0</v>
      </c>
      <c r="F412" s="59">
        <v>0</v>
      </c>
      <c r="G412" s="60">
        <v>0</v>
      </c>
      <c r="H412" s="143">
        <f t="shared" si="14"/>
        <v>5163.13</v>
      </c>
      <c r="I412" s="59">
        <v>5163.13</v>
      </c>
      <c r="J412" s="60">
        <v>0</v>
      </c>
    </row>
    <row r="413" spans="1:10" ht="20.100000000000001" customHeight="1" x14ac:dyDescent="0.2">
      <c r="A413" s="189"/>
      <c r="B413" s="69"/>
      <c r="C413" s="57">
        <v>4110</v>
      </c>
      <c r="D413" s="190" t="s">
        <v>75</v>
      </c>
      <c r="E413" s="143">
        <f t="shared" si="13"/>
        <v>0</v>
      </c>
      <c r="F413" s="59">
        <v>0</v>
      </c>
      <c r="G413" s="60">
        <v>0</v>
      </c>
      <c r="H413" s="143">
        <f t="shared" si="14"/>
        <v>12165.89</v>
      </c>
      <c r="I413" s="59">
        <v>12165.89</v>
      </c>
      <c r="J413" s="60">
        <v>0</v>
      </c>
    </row>
    <row r="414" spans="1:10" ht="20.100000000000001" customHeight="1" x14ac:dyDescent="0.2">
      <c r="A414" s="189"/>
      <c r="B414" s="69"/>
      <c r="C414" s="57">
        <v>4120</v>
      </c>
      <c r="D414" s="190" t="s">
        <v>76</v>
      </c>
      <c r="E414" s="143">
        <f t="shared" si="13"/>
        <v>0</v>
      </c>
      <c r="F414" s="59">
        <v>0</v>
      </c>
      <c r="G414" s="60">
        <v>0</v>
      </c>
      <c r="H414" s="143">
        <f t="shared" si="14"/>
        <v>1733.94</v>
      </c>
      <c r="I414" s="59">
        <v>1733.94</v>
      </c>
      <c r="J414" s="60">
        <v>0</v>
      </c>
    </row>
    <row r="415" spans="1:10" ht="20.100000000000001" customHeight="1" x14ac:dyDescent="0.2">
      <c r="A415" s="189"/>
      <c r="B415" s="69"/>
      <c r="C415" s="57">
        <v>4210</v>
      </c>
      <c r="D415" s="190" t="s">
        <v>225</v>
      </c>
      <c r="E415" s="143">
        <f t="shared" si="13"/>
        <v>0</v>
      </c>
      <c r="F415" s="59">
        <v>0</v>
      </c>
      <c r="G415" s="60">
        <v>0</v>
      </c>
      <c r="H415" s="143">
        <f t="shared" si="14"/>
        <v>56093.93</v>
      </c>
      <c r="I415" s="59">
        <v>56093.93</v>
      </c>
      <c r="J415" s="60">
        <v>0</v>
      </c>
    </row>
    <row r="416" spans="1:10" ht="20.100000000000001" customHeight="1" x14ac:dyDescent="0.2">
      <c r="A416" s="189"/>
      <c r="B416" s="69"/>
      <c r="C416" s="153">
        <v>4300</v>
      </c>
      <c r="D416" s="255" t="s">
        <v>23</v>
      </c>
      <c r="E416" s="41">
        <f t="shared" si="13"/>
        <v>0</v>
      </c>
      <c r="F416" s="42">
        <v>0</v>
      </c>
      <c r="G416" s="43">
        <v>0</v>
      </c>
      <c r="H416" s="41">
        <f t="shared" si="14"/>
        <v>1108139.24</v>
      </c>
      <c r="I416" s="42">
        <v>1108139.24</v>
      </c>
      <c r="J416" s="43">
        <v>0</v>
      </c>
    </row>
    <row r="417" spans="1:10" ht="20.100000000000001" customHeight="1" x14ac:dyDescent="0.2">
      <c r="A417" s="189"/>
      <c r="B417" s="69"/>
      <c r="C417" s="153">
        <v>4410</v>
      </c>
      <c r="D417" s="255" t="s">
        <v>90</v>
      </c>
      <c r="E417" s="41">
        <f t="shared" si="13"/>
        <v>0</v>
      </c>
      <c r="F417" s="42">
        <v>0</v>
      </c>
      <c r="G417" s="43">
        <v>0</v>
      </c>
      <c r="H417" s="41">
        <f t="shared" si="14"/>
        <v>500</v>
      </c>
      <c r="I417" s="42">
        <v>500</v>
      </c>
      <c r="J417" s="43">
        <v>0</v>
      </c>
    </row>
    <row r="418" spans="1:10" s="31" customFormat="1" ht="22.5" customHeight="1" x14ac:dyDescent="0.2">
      <c r="A418" s="189"/>
      <c r="B418" s="69"/>
      <c r="C418" s="57">
        <v>4440</v>
      </c>
      <c r="D418" s="190" t="s">
        <v>92</v>
      </c>
      <c r="E418" s="41">
        <f t="shared" si="13"/>
        <v>0</v>
      </c>
      <c r="F418" s="59">
        <v>0</v>
      </c>
      <c r="G418" s="60">
        <v>0</v>
      </c>
      <c r="H418" s="41">
        <f t="shared" si="14"/>
        <v>1093.93</v>
      </c>
      <c r="I418" s="59">
        <v>1093.93</v>
      </c>
      <c r="J418" s="60">
        <v>0</v>
      </c>
    </row>
    <row r="419" spans="1:10" ht="20.100000000000001" customHeight="1" x14ac:dyDescent="0.2">
      <c r="A419" s="189"/>
      <c r="B419" s="69"/>
      <c r="C419" s="57">
        <v>4580</v>
      </c>
      <c r="D419" s="190" t="s">
        <v>249</v>
      </c>
      <c r="E419" s="41">
        <f t="shared" si="13"/>
        <v>0</v>
      </c>
      <c r="F419" s="59">
        <v>0</v>
      </c>
      <c r="G419" s="60">
        <v>0</v>
      </c>
      <c r="H419" s="41">
        <f t="shared" si="14"/>
        <v>1000</v>
      </c>
      <c r="I419" s="59">
        <v>1000</v>
      </c>
      <c r="J419" s="60">
        <v>0</v>
      </c>
    </row>
    <row r="420" spans="1:10" ht="20.100000000000001" customHeight="1" x14ac:dyDescent="0.2">
      <c r="A420" s="189"/>
      <c r="B420" s="69"/>
      <c r="C420" s="57">
        <v>4610</v>
      </c>
      <c r="D420" s="190" t="s">
        <v>221</v>
      </c>
      <c r="E420" s="41">
        <f t="shared" ref="E420:E482" si="15">F420+G420</f>
        <v>0</v>
      </c>
      <c r="F420" s="59">
        <v>0</v>
      </c>
      <c r="G420" s="60">
        <v>0</v>
      </c>
      <c r="H420" s="41">
        <f t="shared" si="14"/>
        <v>6000</v>
      </c>
      <c r="I420" s="59">
        <v>6000</v>
      </c>
      <c r="J420" s="60">
        <v>0</v>
      </c>
    </row>
    <row r="421" spans="1:10" ht="20.100000000000001" customHeight="1" x14ac:dyDescent="0.2">
      <c r="A421" s="199"/>
      <c r="B421" s="97"/>
      <c r="C421" s="151">
        <v>4700</v>
      </c>
      <c r="D421" s="258" t="s">
        <v>96</v>
      </c>
      <c r="E421" s="98">
        <f t="shared" si="15"/>
        <v>0</v>
      </c>
      <c r="F421" s="99">
        <v>0</v>
      </c>
      <c r="G421" s="100">
        <v>0</v>
      </c>
      <c r="H421" s="98">
        <f t="shared" si="14"/>
        <v>1000</v>
      </c>
      <c r="I421" s="99">
        <v>1000</v>
      </c>
      <c r="J421" s="100">
        <v>0</v>
      </c>
    </row>
    <row r="422" spans="1:10" s="31" customFormat="1" ht="20.100000000000001" customHeight="1" x14ac:dyDescent="0.2">
      <c r="A422" s="189"/>
      <c r="B422" s="69"/>
      <c r="C422" s="39">
        <v>6050</v>
      </c>
      <c r="D422" s="40" t="s">
        <v>250</v>
      </c>
      <c r="E422" s="41">
        <f t="shared" si="15"/>
        <v>0</v>
      </c>
      <c r="F422" s="42">
        <v>0</v>
      </c>
      <c r="G422" s="43">
        <v>0</v>
      </c>
      <c r="H422" s="41">
        <f t="shared" si="14"/>
        <v>30000</v>
      </c>
      <c r="I422" s="44">
        <v>30000</v>
      </c>
      <c r="J422" s="45">
        <v>0</v>
      </c>
    </row>
    <row r="423" spans="1:10" s="31" customFormat="1" ht="42.75" customHeight="1" x14ac:dyDescent="0.2">
      <c r="A423" s="189"/>
      <c r="B423" s="69"/>
      <c r="C423" s="47">
        <v>6280</v>
      </c>
      <c r="D423" s="259" t="s">
        <v>251</v>
      </c>
      <c r="E423" s="41">
        <f t="shared" si="15"/>
        <v>30000</v>
      </c>
      <c r="F423" s="50">
        <v>30000</v>
      </c>
      <c r="G423" s="51">
        <v>0</v>
      </c>
      <c r="H423" s="41">
        <f t="shared" si="14"/>
        <v>0</v>
      </c>
      <c r="I423" s="59">
        <v>0</v>
      </c>
      <c r="J423" s="60">
        <v>0</v>
      </c>
    </row>
    <row r="424" spans="1:10" ht="20.100000000000001" customHeight="1" x14ac:dyDescent="0.2">
      <c r="A424" s="189"/>
      <c r="B424" s="68">
        <v>90003</v>
      </c>
      <c r="C424" s="53" t="s">
        <v>252</v>
      </c>
      <c r="D424" s="138"/>
      <c r="E424" s="36">
        <f t="shared" si="15"/>
        <v>0</v>
      </c>
      <c r="F424" s="55">
        <f>F425</f>
        <v>0</v>
      </c>
      <c r="G424" s="56">
        <f>G425</f>
        <v>0</v>
      </c>
      <c r="H424" s="36">
        <f t="shared" si="14"/>
        <v>65000</v>
      </c>
      <c r="I424" s="55">
        <f>I425</f>
        <v>65000</v>
      </c>
      <c r="J424" s="56">
        <f>J425</f>
        <v>0</v>
      </c>
    </row>
    <row r="425" spans="1:10" ht="20.100000000000001" customHeight="1" x14ac:dyDescent="0.2">
      <c r="A425" s="189"/>
      <c r="B425" s="91"/>
      <c r="C425" s="236" t="s">
        <v>58</v>
      </c>
      <c r="D425" s="237" t="s">
        <v>23</v>
      </c>
      <c r="E425" s="143">
        <f t="shared" si="15"/>
        <v>0</v>
      </c>
      <c r="F425" s="59">
        <v>0</v>
      </c>
      <c r="G425" s="60">
        <v>0</v>
      </c>
      <c r="H425" s="143">
        <f t="shared" si="14"/>
        <v>65000</v>
      </c>
      <c r="I425" s="59">
        <v>65000</v>
      </c>
      <c r="J425" s="60">
        <v>0</v>
      </c>
    </row>
    <row r="426" spans="1:10" ht="20.100000000000001" customHeight="1" x14ac:dyDescent="0.2">
      <c r="A426" s="189"/>
      <c r="B426" s="68">
        <v>90004</v>
      </c>
      <c r="C426" s="53" t="s">
        <v>253</v>
      </c>
      <c r="D426" s="138"/>
      <c r="E426" s="139">
        <f t="shared" si="15"/>
        <v>0</v>
      </c>
      <c r="F426" s="55">
        <f>SUM(F427:F430)</f>
        <v>0</v>
      </c>
      <c r="G426" s="56">
        <f>SUM(G427:G430)</f>
        <v>0</v>
      </c>
      <c r="H426" s="139">
        <f t="shared" si="14"/>
        <v>89720.87</v>
      </c>
      <c r="I426" s="55">
        <f>SUM(I427:I430)</f>
        <v>89720.87</v>
      </c>
      <c r="J426" s="56">
        <f>SUM(J427:J430)</f>
        <v>0</v>
      </c>
    </row>
    <row r="427" spans="1:10" ht="20.100000000000001" customHeight="1" x14ac:dyDescent="0.2">
      <c r="A427" s="189"/>
      <c r="B427" s="69"/>
      <c r="C427" s="158">
        <v>4210</v>
      </c>
      <c r="D427" s="93" t="s">
        <v>225</v>
      </c>
      <c r="E427" s="143">
        <f>F427+G427</f>
        <v>0</v>
      </c>
      <c r="F427" s="119">
        <v>0</v>
      </c>
      <c r="G427" s="120">
        <v>0</v>
      </c>
      <c r="H427" s="143">
        <f t="shared" si="14"/>
        <v>5000</v>
      </c>
      <c r="I427" s="119">
        <v>5000</v>
      </c>
      <c r="J427" s="120">
        <v>0</v>
      </c>
    </row>
    <row r="428" spans="1:10" ht="20.100000000000001" customHeight="1" x14ac:dyDescent="0.2">
      <c r="A428" s="189"/>
      <c r="B428" s="69"/>
      <c r="C428" s="158">
        <v>4210</v>
      </c>
      <c r="D428" s="93" t="s">
        <v>254</v>
      </c>
      <c r="E428" s="143">
        <f t="shared" si="15"/>
        <v>0</v>
      </c>
      <c r="F428" s="119">
        <v>0</v>
      </c>
      <c r="G428" s="120">
        <v>0</v>
      </c>
      <c r="H428" s="143">
        <f t="shared" si="14"/>
        <v>32220.87</v>
      </c>
      <c r="I428" s="75">
        <v>32220.87</v>
      </c>
      <c r="J428" s="76">
        <v>0</v>
      </c>
    </row>
    <row r="429" spans="1:10" ht="20.100000000000001" customHeight="1" x14ac:dyDescent="0.2">
      <c r="A429" s="189"/>
      <c r="B429" s="69"/>
      <c r="C429" s="57">
        <v>4300</v>
      </c>
      <c r="D429" s="72" t="s">
        <v>23</v>
      </c>
      <c r="E429" s="41">
        <f>F429+G429</f>
        <v>0</v>
      </c>
      <c r="F429" s="59">
        <v>0</v>
      </c>
      <c r="G429" s="60">
        <v>0</v>
      </c>
      <c r="H429" s="143">
        <f t="shared" si="14"/>
        <v>45000</v>
      </c>
      <c r="I429" s="59">
        <v>45000</v>
      </c>
      <c r="J429" s="60">
        <v>0</v>
      </c>
    </row>
    <row r="430" spans="1:10" ht="20.100000000000001" customHeight="1" x14ac:dyDescent="0.2">
      <c r="A430" s="189"/>
      <c r="B430" s="91"/>
      <c r="C430" s="57">
        <v>6060</v>
      </c>
      <c r="D430" s="72" t="s">
        <v>255</v>
      </c>
      <c r="E430" s="41">
        <f t="shared" si="15"/>
        <v>0</v>
      </c>
      <c r="F430" s="59">
        <v>0</v>
      </c>
      <c r="G430" s="60">
        <v>0</v>
      </c>
      <c r="H430" s="143">
        <f t="shared" si="14"/>
        <v>7500</v>
      </c>
      <c r="I430" s="174">
        <v>7500</v>
      </c>
      <c r="J430" s="175">
        <v>0</v>
      </c>
    </row>
    <row r="431" spans="1:10" ht="20.100000000000001" customHeight="1" x14ac:dyDescent="0.2">
      <c r="A431" s="189"/>
      <c r="B431" s="69">
        <v>90011</v>
      </c>
      <c r="C431" s="34" t="s">
        <v>256</v>
      </c>
      <c r="D431" s="115"/>
      <c r="E431" s="36">
        <f t="shared" si="15"/>
        <v>0</v>
      </c>
      <c r="F431" s="37">
        <f>SUM(F432:F433)</f>
        <v>0</v>
      </c>
      <c r="G431" s="38">
        <f>SUM(G432:G433)</f>
        <v>0</v>
      </c>
      <c r="H431" s="36">
        <f t="shared" si="14"/>
        <v>4000</v>
      </c>
      <c r="I431" s="37">
        <f>SUM(I432:I433)</f>
        <v>4000</v>
      </c>
      <c r="J431" s="38">
        <f>SUM(J432:J433)</f>
        <v>0</v>
      </c>
    </row>
    <row r="432" spans="1:10" ht="20.100000000000001" customHeight="1" x14ac:dyDescent="0.2">
      <c r="A432" s="189"/>
      <c r="B432" s="69"/>
      <c r="C432" s="57">
        <v>4430</v>
      </c>
      <c r="D432" s="58" t="s">
        <v>103</v>
      </c>
      <c r="E432" s="41">
        <f>F432+G432</f>
        <v>0</v>
      </c>
      <c r="F432" s="59">
        <v>0</v>
      </c>
      <c r="G432" s="60">
        <v>0</v>
      </c>
      <c r="H432" s="41">
        <f t="shared" si="14"/>
        <v>3900</v>
      </c>
      <c r="I432" s="59">
        <v>3900</v>
      </c>
      <c r="J432" s="60">
        <v>0</v>
      </c>
    </row>
    <row r="433" spans="1:14" ht="20.100000000000001" customHeight="1" x14ac:dyDescent="0.2">
      <c r="A433" s="189"/>
      <c r="B433" s="91"/>
      <c r="C433" s="57">
        <v>4580</v>
      </c>
      <c r="D433" s="190" t="s">
        <v>249</v>
      </c>
      <c r="E433" s="41">
        <f t="shared" si="15"/>
        <v>0</v>
      </c>
      <c r="F433" s="59">
        <v>0</v>
      </c>
      <c r="G433" s="60">
        <v>0</v>
      </c>
      <c r="H433" s="41">
        <f t="shared" si="14"/>
        <v>100</v>
      </c>
      <c r="I433" s="59">
        <v>100</v>
      </c>
      <c r="J433" s="60">
        <v>0</v>
      </c>
    </row>
    <row r="434" spans="1:14" ht="20.100000000000001" customHeight="1" x14ac:dyDescent="0.2">
      <c r="A434" s="189"/>
      <c r="B434" s="68">
        <v>90013</v>
      </c>
      <c r="C434" s="53" t="s">
        <v>257</v>
      </c>
      <c r="D434" s="138"/>
      <c r="E434" s="36">
        <f t="shared" si="15"/>
        <v>0</v>
      </c>
      <c r="F434" s="37">
        <f>F436</f>
        <v>0</v>
      </c>
      <c r="G434" s="38">
        <f>G436</f>
        <v>0</v>
      </c>
      <c r="H434" s="36">
        <f t="shared" si="14"/>
        <v>74000</v>
      </c>
      <c r="I434" s="37">
        <f>SUM(I435:I436)</f>
        <v>74000</v>
      </c>
      <c r="J434" s="38">
        <f>SUM(J435:J436)</f>
        <v>0</v>
      </c>
    </row>
    <row r="435" spans="1:14" ht="20.100000000000001" customHeight="1" x14ac:dyDescent="0.2">
      <c r="A435" s="189"/>
      <c r="B435" s="69"/>
      <c r="C435" s="57">
        <v>4210</v>
      </c>
      <c r="D435" s="155" t="s">
        <v>258</v>
      </c>
      <c r="E435" s="41">
        <f t="shared" si="15"/>
        <v>0</v>
      </c>
      <c r="F435" s="42">
        <v>0</v>
      </c>
      <c r="G435" s="43">
        <v>0</v>
      </c>
      <c r="H435" s="41">
        <f t="shared" si="14"/>
        <v>4000</v>
      </c>
      <c r="I435" s="42">
        <v>4000</v>
      </c>
      <c r="J435" s="43">
        <v>0</v>
      </c>
    </row>
    <row r="436" spans="1:14" ht="20.100000000000001" customHeight="1" x14ac:dyDescent="0.2">
      <c r="A436" s="189"/>
      <c r="B436" s="69"/>
      <c r="C436" s="158">
        <v>4300</v>
      </c>
      <c r="D436" s="197" t="s">
        <v>101</v>
      </c>
      <c r="E436" s="118">
        <f t="shared" si="15"/>
        <v>0</v>
      </c>
      <c r="F436" s="119">
        <v>0</v>
      </c>
      <c r="G436" s="120">
        <v>0</v>
      </c>
      <c r="H436" s="118">
        <f t="shared" si="14"/>
        <v>70000</v>
      </c>
      <c r="I436" s="119">
        <v>70000</v>
      </c>
      <c r="J436" s="120">
        <v>0</v>
      </c>
    </row>
    <row r="437" spans="1:14" ht="20.100000000000001" customHeight="1" x14ac:dyDescent="0.2">
      <c r="A437" s="189"/>
      <c r="B437" s="68">
        <v>90015</v>
      </c>
      <c r="C437" s="53" t="s">
        <v>259</v>
      </c>
      <c r="D437" s="138"/>
      <c r="E437" s="139">
        <f t="shared" si="15"/>
        <v>227624.28</v>
      </c>
      <c r="F437" s="55">
        <f>SUM(F438:F444)</f>
        <v>227624.28</v>
      </c>
      <c r="G437" s="56">
        <f>SUM(G438:G444)</f>
        <v>0</v>
      </c>
      <c r="H437" s="139">
        <f t="shared" si="14"/>
        <v>688906.07</v>
      </c>
      <c r="I437" s="55">
        <f>SUM(I438:I444)</f>
        <v>688906.07</v>
      </c>
      <c r="J437" s="56">
        <f>SUM(J438:J444)</f>
        <v>0</v>
      </c>
    </row>
    <row r="438" spans="1:14" s="31" customFormat="1" ht="21.95" customHeight="1" x14ac:dyDescent="0.2">
      <c r="A438" s="189"/>
      <c r="B438" s="69"/>
      <c r="C438" s="57">
        <v>4260</v>
      </c>
      <c r="D438" s="72" t="s">
        <v>260</v>
      </c>
      <c r="E438" s="41">
        <f t="shared" si="15"/>
        <v>0</v>
      </c>
      <c r="F438" s="59">
        <v>0</v>
      </c>
      <c r="G438" s="60">
        <v>0</v>
      </c>
      <c r="H438" s="41">
        <f t="shared" si="14"/>
        <v>220000</v>
      </c>
      <c r="I438" s="59">
        <v>220000</v>
      </c>
      <c r="J438" s="60">
        <v>0</v>
      </c>
      <c r="K438" s="171"/>
      <c r="L438" s="171"/>
      <c r="M438" s="171"/>
      <c r="N438" s="171"/>
    </row>
    <row r="439" spans="1:14" s="31" customFormat="1" ht="20.100000000000001" customHeight="1" x14ac:dyDescent="0.2">
      <c r="A439" s="189"/>
      <c r="B439" s="69"/>
      <c r="C439" s="192">
        <v>4270</v>
      </c>
      <c r="D439" s="228" t="s">
        <v>26</v>
      </c>
      <c r="E439" s="98">
        <f t="shared" si="15"/>
        <v>0</v>
      </c>
      <c r="F439" s="194">
        <v>0</v>
      </c>
      <c r="G439" s="195">
        <v>0</v>
      </c>
      <c r="H439" s="98">
        <f t="shared" si="14"/>
        <v>100906.07</v>
      </c>
      <c r="I439" s="194">
        <v>100906.07</v>
      </c>
      <c r="J439" s="195">
        <v>0</v>
      </c>
      <c r="K439" s="171"/>
      <c r="L439" s="171"/>
      <c r="M439" s="171"/>
      <c r="N439" s="171"/>
    </row>
    <row r="440" spans="1:14" s="31" customFormat="1" ht="20.100000000000001" customHeight="1" x14ac:dyDescent="0.2">
      <c r="A440" s="189"/>
      <c r="B440" s="69"/>
      <c r="C440" s="153">
        <v>4300</v>
      </c>
      <c r="D440" s="157" t="s">
        <v>23</v>
      </c>
      <c r="E440" s="41">
        <f t="shared" si="15"/>
        <v>0</v>
      </c>
      <c r="F440" s="42">
        <v>0</v>
      </c>
      <c r="G440" s="43">
        <v>0</v>
      </c>
      <c r="H440" s="41">
        <f t="shared" si="14"/>
        <v>3000</v>
      </c>
      <c r="I440" s="42">
        <v>3000</v>
      </c>
      <c r="J440" s="43">
        <v>0</v>
      </c>
      <c r="K440" s="171"/>
      <c r="L440" s="171"/>
      <c r="M440" s="171"/>
      <c r="N440" s="171"/>
    </row>
    <row r="441" spans="1:14" s="31" customFormat="1" ht="20.100000000000001" customHeight="1" x14ac:dyDescent="0.2">
      <c r="A441" s="189"/>
      <c r="B441" s="69"/>
      <c r="C441" s="47">
        <v>6050</v>
      </c>
      <c r="D441" s="260" t="s">
        <v>261</v>
      </c>
      <c r="E441" s="41">
        <f t="shared" si="15"/>
        <v>0</v>
      </c>
      <c r="F441" s="59">
        <v>0</v>
      </c>
      <c r="G441" s="60">
        <v>0</v>
      </c>
      <c r="H441" s="41">
        <f t="shared" si="14"/>
        <v>20000</v>
      </c>
      <c r="I441" s="50">
        <v>20000</v>
      </c>
      <c r="J441" s="51">
        <v>0</v>
      </c>
    </row>
    <row r="442" spans="1:14" s="31" customFormat="1" ht="20.100000000000001" customHeight="1" x14ac:dyDescent="0.2">
      <c r="A442" s="189"/>
      <c r="B442" s="69"/>
      <c r="C442" s="47">
        <v>6057</v>
      </c>
      <c r="D442" s="260" t="s">
        <v>262</v>
      </c>
      <c r="E442" s="41">
        <f t="shared" si="15"/>
        <v>0</v>
      </c>
      <c r="F442" s="59">
        <v>0</v>
      </c>
      <c r="G442" s="60">
        <v>0</v>
      </c>
      <c r="H442" s="41">
        <f t="shared" si="14"/>
        <v>227624.28</v>
      </c>
      <c r="I442" s="50">
        <v>227624.28</v>
      </c>
      <c r="J442" s="51">
        <v>0</v>
      </c>
    </row>
    <row r="443" spans="1:14" s="31" customFormat="1" ht="20.100000000000001" customHeight="1" x14ac:dyDescent="0.2">
      <c r="A443" s="189"/>
      <c r="B443" s="69"/>
      <c r="C443" s="47">
        <v>6059</v>
      </c>
      <c r="D443" s="260" t="s">
        <v>262</v>
      </c>
      <c r="E443" s="41">
        <f t="shared" si="15"/>
        <v>0</v>
      </c>
      <c r="F443" s="59">
        <v>0</v>
      </c>
      <c r="G443" s="60">
        <v>0</v>
      </c>
      <c r="H443" s="41">
        <f t="shared" si="14"/>
        <v>117375.72</v>
      </c>
      <c r="I443" s="50">
        <v>117375.72</v>
      </c>
      <c r="J443" s="51">
        <v>0</v>
      </c>
    </row>
    <row r="444" spans="1:14" s="31" customFormat="1" ht="39" customHeight="1" x14ac:dyDescent="0.2">
      <c r="A444" s="189"/>
      <c r="B444" s="91"/>
      <c r="C444" s="47">
        <v>6207</v>
      </c>
      <c r="D444" s="260" t="s">
        <v>263</v>
      </c>
      <c r="E444" s="41">
        <f t="shared" si="15"/>
        <v>227624.28</v>
      </c>
      <c r="F444" s="50">
        <v>227624.28</v>
      </c>
      <c r="G444" s="51">
        <v>0</v>
      </c>
      <c r="H444" s="41">
        <f t="shared" si="14"/>
        <v>0</v>
      </c>
      <c r="I444" s="59">
        <v>0</v>
      </c>
      <c r="J444" s="60">
        <v>0</v>
      </c>
    </row>
    <row r="445" spans="1:14" ht="20.100000000000001" customHeight="1" x14ac:dyDescent="0.2">
      <c r="A445" s="189"/>
      <c r="B445" s="68">
        <v>90019</v>
      </c>
      <c r="C445" s="53" t="s">
        <v>264</v>
      </c>
      <c r="D445" s="138"/>
      <c r="E445" s="139">
        <f t="shared" si="15"/>
        <v>40500</v>
      </c>
      <c r="F445" s="55">
        <f>SUM(F446:F447)</f>
        <v>40500</v>
      </c>
      <c r="G445" s="56">
        <f>SUM(G446:G447)</f>
        <v>0</v>
      </c>
      <c r="H445" s="139">
        <f t="shared" si="14"/>
        <v>0</v>
      </c>
      <c r="I445" s="55">
        <f>SUM(I446:I447)</f>
        <v>0</v>
      </c>
      <c r="J445" s="56">
        <f>SUM(J446:J447)</f>
        <v>0</v>
      </c>
    </row>
    <row r="446" spans="1:14" ht="20.100000000000001" customHeight="1" x14ac:dyDescent="0.2">
      <c r="A446" s="189"/>
      <c r="B446" s="69"/>
      <c r="C446" s="140" t="s">
        <v>265</v>
      </c>
      <c r="D446" s="261" t="s">
        <v>266</v>
      </c>
      <c r="E446" s="41">
        <f t="shared" si="15"/>
        <v>40000</v>
      </c>
      <c r="F446" s="59">
        <v>40000</v>
      </c>
      <c r="G446" s="60">
        <v>0</v>
      </c>
      <c r="H446" s="41">
        <f t="shared" si="14"/>
        <v>0</v>
      </c>
      <c r="I446" s="59">
        <v>0</v>
      </c>
      <c r="J446" s="60">
        <v>0</v>
      </c>
    </row>
    <row r="447" spans="1:14" ht="20.100000000000001" customHeight="1" x14ac:dyDescent="0.2">
      <c r="A447" s="189"/>
      <c r="B447" s="69"/>
      <c r="C447" s="204" t="s">
        <v>179</v>
      </c>
      <c r="D447" s="262" t="s">
        <v>180</v>
      </c>
      <c r="E447" s="41">
        <f t="shared" si="15"/>
        <v>500</v>
      </c>
      <c r="F447" s="42">
        <v>500</v>
      </c>
      <c r="G447" s="43">
        <v>0</v>
      </c>
      <c r="H447" s="41">
        <f t="shared" si="14"/>
        <v>0</v>
      </c>
      <c r="I447" s="42">
        <v>0</v>
      </c>
      <c r="J447" s="43">
        <v>0</v>
      </c>
    </row>
    <row r="448" spans="1:14" ht="20.100000000000001" customHeight="1" x14ac:dyDescent="0.2">
      <c r="A448" s="189"/>
      <c r="B448" s="68">
        <v>90095</v>
      </c>
      <c r="C448" s="53" t="s">
        <v>267</v>
      </c>
      <c r="D448" s="138"/>
      <c r="E448" s="36">
        <f t="shared" si="15"/>
        <v>2664232.67</v>
      </c>
      <c r="F448" s="55">
        <f>SUM(F449:F463)</f>
        <v>2664232.67</v>
      </c>
      <c r="G448" s="56">
        <f>SUM(G449:G463)</f>
        <v>0</v>
      </c>
      <c r="H448" s="36">
        <f t="shared" si="14"/>
        <v>3918681.0100000002</v>
      </c>
      <c r="I448" s="55">
        <f>SUM(I449:I463)</f>
        <v>3918681.0100000002</v>
      </c>
      <c r="J448" s="56">
        <f>SUM(J449:J463)</f>
        <v>0</v>
      </c>
    </row>
    <row r="449" spans="1:10" ht="20.100000000000001" customHeight="1" x14ac:dyDescent="0.2">
      <c r="A449" s="189"/>
      <c r="B449" s="69"/>
      <c r="C449" s="57">
        <v>4010</v>
      </c>
      <c r="D449" s="235" t="s">
        <v>73</v>
      </c>
      <c r="E449" s="41">
        <f t="shared" si="15"/>
        <v>0</v>
      </c>
      <c r="F449" s="59">
        <v>0</v>
      </c>
      <c r="G449" s="60">
        <v>0</v>
      </c>
      <c r="H449" s="41">
        <f t="shared" si="14"/>
        <v>50000</v>
      </c>
      <c r="I449" s="59">
        <v>50000</v>
      </c>
      <c r="J449" s="60">
        <v>0</v>
      </c>
    </row>
    <row r="450" spans="1:10" ht="20.100000000000001" customHeight="1" x14ac:dyDescent="0.2">
      <c r="A450" s="189"/>
      <c r="B450" s="69"/>
      <c r="C450" s="153">
        <v>4040</v>
      </c>
      <c r="D450" s="245" t="s">
        <v>268</v>
      </c>
      <c r="E450" s="41">
        <f t="shared" si="15"/>
        <v>0</v>
      </c>
      <c r="F450" s="42">
        <v>0</v>
      </c>
      <c r="G450" s="43">
        <v>0</v>
      </c>
      <c r="H450" s="41">
        <f t="shared" si="14"/>
        <v>6845</v>
      </c>
      <c r="I450" s="42">
        <v>6845</v>
      </c>
      <c r="J450" s="43">
        <v>0</v>
      </c>
    </row>
    <row r="451" spans="1:10" ht="20.100000000000001" customHeight="1" x14ac:dyDescent="0.2">
      <c r="A451" s="199"/>
      <c r="B451" s="97"/>
      <c r="C451" s="151">
        <v>4110</v>
      </c>
      <c r="D451" s="241" t="s">
        <v>75</v>
      </c>
      <c r="E451" s="98">
        <f t="shared" si="15"/>
        <v>0</v>
      </c>
      <c r="F451" s="99">
        <v>0</v>
      </c>
      <c r="G451" s="100">
        <v>0</v>
      </c>
      <c r="H451" s="98">
        <f t="shared" si="14"/>
        <v>9664</v>
      </c>
      <c r="I451" s="99">
        <v>9664</v>
      </c>
      <c r="J451" s="100">
        <v>0</v>
      </c>
    </row>
    <row r="452" spans="1:10" ht="20.100000000000001" customHeight="1" x14ac:dyDescent="0.2">
      <c r="A452" s="189"/>
      <c r="B452" s="69"/>
      <c r="C452" s="153">
        <v>4120</v>
      </c>
      <c r="D452" s="245" t="s">
        <v>120</v>
      </c>
      <c r="E452" s="41">
        <f t="shared" si="15"/>
        <v>0</v>
      </c>
      <c r="F452" s="42">
        <v>0</v>
      </c>
      <c r="G452" s="43">
        <v>0</v>
      </c>
      <c r="H452" s="41">
        <f t="shared" si="14"/>
        <v>1393</v>
      </c>
      <c r="I452" s="42">
        <v>1393</v>
      </c>
      <c r="J452" s="43">
        <v>0</v>
      </c>
    </row>
    <row r="453" spans="1:10" s="31" customFormat="1" ht="21" customHeight="1" x14ac:dyDescent="0.2">
      <c r="A453" s="189"/>
      <c r="B453" s="69"/>
      <c r="C453" s="57">
        <v>4210</v>
      </c>
      <c r="D453" s="235" t="s">
        <v>269</v>
      </c>
      <c r="E453" s="143">
        <f t="shared" si="15"/>
        <v>0</v>
      </c>
      <c r="F453" s="59">
        <v>0</v>
      </c>
      <c r="G453" s="60">
        <v>0</v>
      </c>
      <c r="H453" s="143">
        <f t="shared" si="14"/>
        <v>10302.25</v>
      </c>
      <c r="I453" s="174">
        <v>10302.25</v>
      </c>
      <c r="J453" s="175">
        <v>0</v>
      </c>
    </row>
    <row r="454" spans="1:10" s="31" customFormat="1" ht="20.100000000000001" customHeight="1" x14ac:dyDescent="0.2">
      <c r="A454" s="189"/>
      <c r="B454" s="69"/>
      <c r="C454" s="57">
        <v>4260</v>
      </c>
      <c r="D454" s="235" t="s">
        <v>270</v>
      </c>
      <c r="E454" s="143">
        <f t="shared" si="15"/>
        <v>0</v>
      </c>
      <c r="F454" s="59">
        <v>0</v>
      </c>
      <c r="G454" s="60">
        <v>0</v>
      </c>
      <c r="H454" s="143">
        <f t="shared" ref="H454:H494" si="16">I454+J454</f>
        <v>5000</v>
      </c>
      <c r="I454" s="59">
        <v>5000</v>
      </c>
      <c r="J454" s="60">
        <v>0</v>
      </c>
    </row>
    <row r="455" spans="1:10" ht="20.25" customHeight="1" x14ac:dyDescent="0.2">
      <c r="A455" s="189"/>
      <c r="B455" s="69"/>
      <c r="C455" s="57">
        <v>4280</v>
      </c>
      <c r="D455" s="235" t="s">
        <v>89</v>
      </c>
      <c r="E455" s="143">
        <f t="shared" si="15"/>
        <v>0</v>
      </c>
      <c r="F455" s="59">
        <v>0</v>
      </c>
      <c r="G455" s="60">
        <v>0</v>
      </c>
      <c r="H455" s="143">
        <f t="shared" si="16"/>
        <v>500</v>
      </c>
      <c r="I455" s="59">
        <v>500</v>
      </c>
      <c r="J455" s="60">
        <v>0</v>
      </c>
    </row>
    <row r="456" spans="1:10" ht="20.100000000000001" customHeight="1" x14ac:dyDescent="0.2">
      <c r="A456" s="189"/>
      <c r="B456" s="69"/>
      <c r="C456" s="57">
        <v>4300</v>
      </c>
      <c r="D456" s="235" t="s">
        <v>23</v>
      </c>
      <c r="E456" s="143">
        <f t="shared" si="15"/>
        <v>0</v>
      </c>
      <c r="F456" s="59">
        <v>0</v>
      </c>
      <c r="G456" s="60">
        <v>0</v>
      </c>
      <c r="H456" s="143">
        <f t="shared" si="16"/>
        <v>10000</v>
      </c>
      <c r="I456" s="59">
        <v>10000</v>
      </c>
      <c r="J456" s="60">
        <v>0</v>
      </c>
    </row>
    <row r="457" spans="1:10" ht="20.100000000000001" customHeight="1" x14ac:dyDescent="0.2">
      <c r="A457" s="189"/>
      <c r="B457" s="121"/>
      <c r="C457" s="57">
        <v>4440</v>
      </c>
      <c r="D457" s="244" t="s">
        <v>92</v>
      </c>
      <c r="E457" s="41">
        <f t="shared" si="15"/>
        <v>0</v>
      </c>
      <c r="F457" s="59">
        <v>0</v>
      </c>
      <c r="G457" s="60">
        <v>0</v>
      </c>
      <c r="H457" s="41">
        <f t="shared" si="16"/>
        <v>11358.64</v>
      </c>
      <c r="I457" s="59">
        <v>11358.64</v>
      </c>
      <c r="J457" s="60">
        <v>0</v>
      </c>
    </row>
    <row r="458" spans="1:10" ht="20.100000000000001" customHeight="1" x14ac:dyDescent="0.2">
      <c r="A458" s="189"/>
      <c r="B458" s="121"/>
      <c r="C458" s="47">
        <v>6057</v>
      </c>
      <c r="D458" s="260" t="s">
        <v>271</v>
      </c>
      <c r="E458" s="143">
        <f t="shared" si="15"/>
        <v>0</v>
      </c>
      <c r="F458" s="59">
        <v>0</v>
      </c>
      <c r="G458" s="60">
        <v>0</v>
      </c>
      <c r="H458" s="143">
        <f t="shared" si="16"/>
        <v>2027561.44</v>
      </c>
      <c r="I458" s="50">
        <v>2027561.44</v>
      </c>
      <c r="J458" s="51">
        <v>0</v>
      </c>
    </row>
    <row r="459" spans="1:10" s="31" customFormat="1" ht="20.100000000000001" customHeight="1" x14ac:dyDescent="0.2">
      <c r="A459" s="189"/>
      <c r="B459" s="121"/>
      <c r="C459" s="47">
        <v>6057</v>
      </c>
      <c r="D459" s="260" t="s">
        <v>272</v>
      </c>
      <c r="E459" s="143">
        <f t="shared" si="15"/>
        <v>0</v>
      </c>
      <c r="F459" s="59">
        <v>0</v>
      </c>
      <c r="G459" s="60">
        <v>0</v>
      </c>
      <c r="H459" s="143">
        <f t="shared" si="16"/>
        <v>636671.23</v>
      </c>
      <c r="I459" s="50">
        <v>636671.23</v>
      </c>
      <c r="J459" s="51">
        <v>0</v>
      </c>
    </row>
    <row r="460" spans="1:10" s="31" customFormat="1" ht="20.100000000000001" customHeight="1" x14ac:dyDescent="0.2">
      <c r="A460" s="189"/>
      <c r="B460" s="121"/>
      <c r="C460" s="47">
        <v>6059</v>
      </c>
      <c r="D460" s="260" t="s">
        <v>271</v>
      </c>
      <c r="E460" s="143">
        <f t="shared" si="15"/>
        <v>0</v>
      </c>
      <c r="F460" s="59">
        <v>0</v>
      </c>
      <c r="G460" s="60">
        <v>0</v>
      </c>
      <c r="H460" s="143">
        <f t="shared" si="16"/>
        <v>879585.85</v>
      </c>
      <c r="I460" s="50">
        <v>879585.85</v>
      </c>
      <c r="J460" s="51">
        <v>0</v>
      </c>
    </row>
    <row r="461" spans="1:10" s="31" customFormat="1" ht="20.100000000000001" customHeight="1" x14ac:dyDescent="0.2">
      <c r="A461" s="189"/>
      <c r="B461" s="121"/>
      <c r="C461" s="47">
        <v>6059</v>
      </c>
      <c r="D461" s="260" t="s">
        <v>273</v>
      </c>
      <c r="E461" s="143">
        <f t="shared" si="15"/>
        <v>0</v>
      </c>
      <c r="F461" s="59">
        <v>0</v>
      </c>
      <c r="G461" s="60">
        <v>0</v>
      </c>
      <c r="H461" s="143">
        <f t="shared" si="16"/>
        <v>269799.59999999998</v>
      </c>
      <c r="I461" s="50">
        <v>269799.59999999998</v>
      </c>
      <c r="J461" s="51">
        <v>0</v>
      </c>
    </row>
    <row r="462" spans="1:10" s="263" customFormat="1" ht="39" customHeight="1" x14ac:dyDescent="0.2">
      <c r="A462" s="189"/>
      <c r="B462" s="121"/>
      <c r="C462" s="47">
        <v>6207</v>
      </c>
      <c r="D462" s="260" t="s">
        <v>274</v>
      </c>
      <c r="E462" s="41">
        <f t="shared" si="15"/>
        <v>2027561.44</v>
      </c>
      <c r="F462" s="50">
        <v>2027561.44</v>
      </c>
      <c r="G462" s="51">
        <v>0</v>
      </c>
      <c r="H462" s="41">
        <f t="shared" si="16"/>
        <v>0</v>
      </c>
      <c r="I462" s="59">
        <v>0</v>
      </c>
      <c r="J462" s="60">
        <v>0</v>
      </c>
    </row>
    <row r="463" spans="1:10" s="31" customFormat="1" ht="39" customHeight="1" thickBot="1" x14ac:dyDescent="0.25">
      <c r="A463" s="189"/>
      <c r="B463" s="121"/>
      <c r="C463" s="47">
        <v>6207</v>
      </c>
      <c r="D463" s="260" t="s">
        <v>275</v>
      </c>
      <c r="E463" s="41">
        <f t="shared" si="15"/>
        <v>636671.23</v>
      </c>
      <c r="F463" s="50">
        <v>636671.23</v>
      </c>
      <c r="G463" s="51">
        <v>0</v>
      </c>
      <c r="H463" s="41">
        <f t="shared" si="16"/>
        <v>0</v>
      </c>
      <c r="I463" s="59">
        <v>0</v>
      </c>
      <c r="J463" s="60">
        <v>0</v>
      </c>
    </row>
    <row r="464" spans="1:10" s="31" customFormat="1" ht="20.100000000000001" customHeight="1" thickBot="1" x14ac:dyDescent="0.25">
      <c r="A464" s="61">
        <v>921</v>
      </c>
      <c r="B464" s="62" t="s">
        <v>276</v>
      </c>
      <c r="C464" s="63"/>
      <c r="D464" s="82"/>
      <c r="E464" s="64">
        <f t="shared" si="15"/>
        <v>4000</v>
      </c>
      <c r="F464" s="65">
        <f>F465+F473+F475</f>
        <v>4000</v>
      </c>
      <c r="G464" s="66">
        <f>G465+G473+G475</f>
        <v>0</v>
      </c>
      <c r="H464" s="64">
        <f t="shared" si="16"/>
        <v>972306.89999999991</v>
      </c>
      <c r="I464" s="65">
        <f>I465+I473+I475</f>
        <v>972306.89999999991</v>
      </c>
      <c r="J464" s="66">
        <f>J465+J473+J475</f>
        <v>0</v>
      </c>
    </row>
    <row r="465" spans="1:12" ht="20.100000000000001" customHeight="1" x14ac:dyDescent="0.2">
      <c r="A465" s="188"/>
      <c r="B465" s="84">
        <v>92109</v>
      </c>
      <c r="C465" s="85" t="s">
        <v>277</v>
      </c>
      <c r="D465" s="86"/>
      <c r="E465" s="87">
        <f t="shared" si="15"/>
        <v>4000</v>
      </c>
      <c r="F465" s="88">
        <f>SUM(F466:F469)</f>
        <v>4000</v>
      </c>
      <c r="G465" s="89">
        <f>SUM(G466:G469)</f>
        <v>0</v>
      </c>
      <c r="H465" s="87">
        <f t="shared" si="16"/>
        <v>679879.89999999991</v>
      </c>
      <c r="I465" s="88">
        <f>SUM(I467:I472)</f>
        <v>679879.89999999991</v>
      </c>
      <c r="J465" s="89">
        <f>SUM(J467:J472)</f>
        <v>0</v>
      </c>
    </row>
    <row r="466" spans="1:12" s="263" customFormat="1" ht="18.75" customHeight="1" x14ac:dyDescent="0.2">
      <c r="A466" s="189"/>
      <c r="B466" s="69"/>
      <c r="C466" s="140" t="s">
        <v>48</v>
      </c>
      <c r="D466" s="141" t="s">
        <v>278</v>
      </c>
      <c r="E466" s="41">
        <f t="shared" si="15"/>
        <v>4000</v>
      </c>
      <c r="F466" s="59">
        <v>4000</v>
      </c>
      <c r="G466" s="60">
        <v>0</v>
      </c>
      <c r="H466" s="41">
        <f t="shared" si="16"/>
        <v>0</v>
      </c>
      <c r="I466" s="59">
        <v>0</v>
      </c>
      <c r="J466" s="60">
        <v>0</v>
      </c>
    </row>
    <row r="467" spans="1:12" ht="20.100000000000001" customHeight="1" x14ac:dyDescent="0.2">
      <c r="A467" s="189"/>
      <c r="B467" s="69"/>
      <c r="C467" s="158">
        <v>2480</v>
      </c>
      <c r="D467" s="264" t="s">
        <v>279</v>
      </c>
      <c r="E467" s="170">
        <f t="shared" si="15"/>
        <v>0</v>
      </c>
      <c r="F467" s="119">
        <v>0</v>
      </c>
      <c r="G467" s="120">
        <v>0</v>
      </c>
      <c r="H467" s="170">
        <f t="shared" si="16"/>
        <v>570000</v>
      </c>
      <c r="I467" s="119">
        <v>570000</v>
      </c>
      <c r="J467" s="120">
        <v>0</v>
      </c>
    </row>
    <row r="468" spans="1:12" ht="20.100000000000001" customHeight="1" x14ac:dyDescent="0.2">
      <c r="A468" s="189"/>
      <c r="B468" s="69"/>
      <c r="C468" s="176">
        <v>4210</v>
      </c>
      <c r="D468" s="265" t="s">
        <v>280</v>
      </c>
      <c r="E468" s="98">
        <f t="shared" si="15"/>
        <v>0</v>
      </c>
      <c r="F468" s="99">
        <v>0</v>
      </c>
      <c r="G468" s="100">
        <v>0</v>
      </c>
      <c r="H468" s="98">
        <f t="shared" si="16"/>
        <v>81602.929999999993</v>
      </c>
      <c r="I468" s="177">
        <v>81602.929999999993</v>
      </c>
      <c r="J468" s="178">
        <v>0</v>
      </c>
    </row>
    <row r="469" spans="1:12" ht="20.100000000000001" customHeight="1" x14ac:dyDescent="0.2">
      <c r="A469" s="189"/>
      <c r="B469" s="69"/>
      <c r="C469" s="266">
        <v>4270</v>
      </c>
      <c r="D469" s="267" t="s">
        <v>281</v>
      </c>
      <c r="E469" s="41">
        <f t="shared" si="15"/>
        <v>0</v>
      </c>
      <c r="F469" s="42">
        <v>0</v>
      </c>
      <c r="G469" s="43">
        <v>0</v>
      </c>
      <c r="H469" s="41">
        <f t="shared" si="16"/>
        <v>8276.9699999999993</v>
      </c>
      <c r="I469" s="42">
        <v>8276.9699999999993</v>
      </c>
      <c r="J469" s="43">
        <v>0</v>
      </c>
    </row>
    <row r="470" spans="1:12" ht="20.100000000000001" customHeight="1" x14ac:dyDescent="0.2">
      <c r="A470" s="189"/>
      <c r="B470" s="69"/>
      <c r="C470" s="266">
        <v>4360</v>
      </c>
      <c r="D470" s="267" t="s">
        <v>282</v>
      </c>
      <c r="E470" s="41">
        <f t="shared" si="15"/>
        <v>0</v>
      </c>
      <c r="F470" s="42">
        <v>0</v>
      </c>
      <c r="G470" s="43">
        <v>0</v>
      </c>
      <c r="H470" s="41">
        <f t="shared" si="16"/>
        <v>3000</v>
      </c>
      <c r="I470" s="268">
        <v>3000</v>
      </c>
      <c r="J470" s="196">
        <v>0</v>
      </c>
    </row>
    <row r="471" spans="1:12" ht="20.100000000000001" customHeight="1" x14ac:dyDescent="0.2">
      <c r="A471" s="189"/>
      <c r="B471" s="69"/>
      <c r="C471" s="172">
        <v>6050</v>
      </c>
      <c r="D471" s="269" t="s">
        <v>283</v>
      </c>
      <c r="E471" s="143">
        <f t="shared" si="15"/>
        <v>0</v>
      </c>
      <c r="F471" s="59">
        <v>0</v>
      </c>
      <c r="G471" s="60">
        <v>0</v>
      </c>
      <c r="H471" s="143">
        <f t="shared" si="16"/>
        <v>7000</v>
      </c>
      <c r="I471" s="174">
        <v>7000</v>
      </c>
      <c r="J471" s="175">
        <v>0</v>
      </c>
    </row>
    <row r="472" spans="1:12" s="272" customFormat="1" ht="20.100000000000001" customHeight="1" x14ac:dyDescent="0.2">
      <c r="A472" s="189"/>
      <c r="B472" s="91"/>
      <c r="C472" s="172">
        <v>6060</v>
      </c>
      <c r="D472" s="269" t="s">
        <v>284</v>
      </c>
      <c r="E472" s="143">
        <f t="shared" si="15"/>
        <v>0</v>
      </c>
      <c r="F472" s="59">
        <v>0</v>
      </c>
      <c r="G472" s="60">
        <v>0</v>
      </c>
      <c r="H472" s="143">
        <f t="shared" si="16"/>
        <v>10000</v>
      </c>
      <c r="I472" s="174">
        <v>10000</v>
      </c>
      <c r="J472" s="175">
        <v>0</v>
      </c>
      <c r="K472" s="270"/>
      <c r="L472" s="271"/>
    </row>
    <row r="473" spans="1:12" ht="18.75" customHeight="1" x14ac:dyDescent="0.2">
      <c r="A473" s="189"/>
      <c r="B473" s="68">
        <v>92116</v>
      </c>
      <c r="C473" s="53" t="s">
        <v>285</v>
      </c>
      <c r="D473" s="138"/>
      <c r="E473" s="36">
        <f t="shared" si="15"/>
        <v>0</v>
      </c>
      <c r="F473" s="37">
        <f>SUM(F474:F474)</f>
        <v>0</v>
      </c>
      <c r="G473" s="38">
        <f>SUM(G474:G474)</f>
        <v>0</v>
      </c>
      <c r="H473" s="36">
        <f t="shared" si="16"/>
        <v>252427</v>
      </c>
      <c r="I473" s="37">
        <f>SUM(I474:I474)</f>
        <v>252427</v>
      </c>
      <c r="J473" s="38">
        <f>SUM(J474:J474)</f>
        <v>0</v>
      </c>
    </row>
    <row r="474" spans="1:12" ht="20.100000000000001" customHeight="1" x14ac:dyDescent="0.2">
      <c r="A474" s="189"/>
      <c r="B474" s="91"/>
      <c r="C474" s="191" t="s">
        <v>286</v>
      </c>
      <c r="D474" s="72" t="s">
        <v>287</v>
      </c>
      <c r="E474" s="41">
        <f t="shared" si="15"/>
        <v>0</v>
      </c>
      <c r="F474" s="59">
        <v>0</v>
      </c>
      <c r="G474" s="60">
        <v>0</v>
      </c>
      <c r="H474" s="41">
        <f t="shared" si="16"/>
        <v>252427</v>
      </c>
      <c r="I474" s="59">
        <v>252427</v>
      </c>
      <c r="J474" s="60">
        <v>0</v>
      </c>
    </row>
    <row r="475" spans="1:12" ht="20.100000000000001" customHeight="1" x14ac:dyDescent="0.2">
      <c r="A475" s="189"/>
      <c r="B475" s="69">
        <v>92120</v>
      </c>
      <c r="C475" s="34" t="s">
        <v>288</v>
      </c>
      <c r="D475" s="115"/>
      <c r="E475" s="36">
        <f t="shared" si="15"/>
        <v>0</v>
      </c>
      <c r="F475" s="37">
        <f>F476</f>
        <v>0</v>
      </c>
      <c r="G475" s="38">
        <f>G476</f>
        <v>0</v>
      </c>
      <c r="H475" s="36">
        <f t="shared" si="16"/>
        <v>40000</v>
      </c>
      <c r="I475" s="37">
        <f>I476</f>
        <v>40000</v>
      </c>
      <c r="J475" s="38">
        <f>J476</f>
        <v>0</v>
      </c>
    </row>
    <row r="476" spans="1:12" ht="20.100000000000001" customHeight="1" thickBot="1" x14ac:dyDescent="0.25">
      <c r="A476" s="189"/>
      <c r="B476" s="69"/>
      <c r="C476" s="158">
        <v>2720</v>
      </c>
      <c r="D476" s="273" t="s">
        <v>289</v>
      </c>
      <c r="E476" s="118">
        <f>F476+G476</f>
        <v>0</v>
      </c>
      <c r="F476" s="207">
        <v>0</v>
      </c>
      <c r="G476" s="208">
        <v>0</v>
      </c>
      <c r="H476" s="118">
        <f t="shared" si="16"/>
        <v>40000</v>
      </c>
      <c r="I476" s="207">
        <v>40000</v>
      </c>
      <c r="J476" s="208">
        <v>0</v>
      </c>
    </row>
    <row r="477" spans="1:12" ht="20.100000000000001" customHeight="1" thickBot="1" x14ac:dyDescent="0.25">
      <c r="A477" s="61">
        <v>926</v>
      </c>
      <c r="B477" s="62" t="s">
        <v>290</v>
      </c>
      <c r="C477" s="63"/>
      <c r="D477" s="82"/>
      <c r="E477" s="64">
        <f t="shared" si="15"/>
        <v>35000</v>
      </c>
      <c r="F477" s="65">
        <f>F478+F484+F486</f>
        <v>35000</v>
      </c>
      <c r="G477" s="66">
        <f>G478+G484+G486</f>
        <v>0</v>
      </c>
      <c r="H477" s="64">
        <f t="shared" si="16"/>
        <v>1012195.16</v>
      </c>
      <c r="I477" s="65">
        <f>I478+I484+I486</f>
        <v>1012195.16</v>
      </c>
      <c r="J477" s="66">
        <f>J478+J484+J486</f>
        <v>0</v>
      </c>
    </row>
    <row r="478" spans="1:12" ht="20.100000000000001" customHeight="1" x14ac:dyDescent="0.2">
      <c r="A478" s="274"/>
      <c r="B478" s="84">
        <v>92601</v>
      </c>
      <c r="C478" s="85" t="s">
        <v>291</v>
      </c>
      <c r="D478" s="86"/>
      <c r="E478" s="87">
        <f t="shared" si="15"/>
        <v>35000</v>
      </c>
      <c r="F478" s="88">
        <f>SUM(F479:F483)</f>
        <v>35000</v>
      </c>
      <c r="G478" s="89">
        <f>SUM(G479:G483)</f>
        <v>0</v>
      </c>
      <c r="H478" s="87">
        <f t="shared" si="16"/>
        <v>110000</v>
      </c>
      <c r="I478" s="88">
        <f>SUM(I479:I483)</f>
        <v>110000</v>
      </c>
      <c r="J478" s="89">
        <f>SUM(J479:J483)</f>
        <v>0</v>
      </c>
    </row>
    <row r="479" spans="1:12" ht="20.100000000000001" customHeight="1" x14ac:dyDescent="0.2">
      <c r="A479" s="275"/>
      <c r="B479" s="69"/>
      <c r="C479" s="140" t="s">
        <v>67</v>
      </c>
      <c r="D479" s="141" t="s">
        <v>30</v>
      </c>
      <c r="E479" s="41">
        <f t="shared" si="15"/>
        <v>0</v>
      </c>
      <c r="F479" s="59">
        <v>0</v>
      </c>
      <c r="G479" s="60">
        <v>0</v>
      </c>
      <c r="H479" s="41">
        <f t="shared" si="16"/>
        <v>30000</v>
      </c>
      <c r="I479" s="59">
        <v>30000</v>
      </c>
      <c r="J479" s="60">
        <v>0</v>
      </c>
    </row>
    <row r="480" spans="1:12" ht="20.100000000000001" customHeight="1" x14ac:dyDescent="0.2">
      <c r="A480" s="276"/>
      <c r="B480" s="97"/>
      <c r="C480" s="277">
        <v>4300</v>
      </c>
      <c r="D480" s="278" t="s">
        <v>292</v>
      </c>
      <c r="E480" s="98">
        <f>F480+G480</f>
        <v>0</v>
      </c>
      <c r="F480" s="99">
        <v>0</v>
      </c>
      <c r="G480" s="100">
        <v>0</v>
      </c>
      <c r="H480" s="98">
        <f t="shared" si="16"/>
        <v>20000</v>
      </c>
      <c r="I480" s="99">
        <v>20000</v>
      </c>
      <c r="J480" s="100">
        <v>0</v>
      </c>
    </row>
    <row r="481" spans="1:10" ht="20.100000000000001" customHeight="1" x14ac:dyDescent="0.2">
      <c r="A481" s="275"/>
      <c r="B481" s="69"/>
      <c r="C481" s="39">
        <v>6057</v>
      </c>
      <c r="D481" s="134" t="s">
        <v>293</v>
      </c>
      <c r="E481" s="41">
        <f>F481+G481</f>
        <v>0</v>
      </c>
      <c r="F481" s="42">
        <v>0</v>
      </c>
      <c r="G481" s="43">
        <v>0</v>
      </c>
      <c r="H481" s="41">
        <f t="shared" si="16"/>
        <v>35000</v>
      </c>
      <c r="I481" s="44">
        <v>35000</v>
      </c>
      <c r="J481" s="45">
        <v>0</v>
      </c>
    </row>
    <row r="482" spans="1:10" ht="20.100000000000001" customHeight="1" x14ac:dyDescent="0.2">
      <c r="A482" s="275"/>
      <c r="B482" s="69"/>
      <c r="C482" s="47">
        <v>6059</v>
      </c>
      <c r="D482" s="260" t="s">
        <v>294</v>
      </c>
      <c r="E482" s="41">
        <f t="shared" si="15"/>
        <v>0</v>
      </c>
      <c r="F482" s="59">
        <v>0</v>
      </c>
      <c r="G482" s="60">
        <v>0</v>
      </c>
      <c r="H482" s="41">
        <f t="shared" si="16"/>
        <v>25000</v>
      </c>
      <c r="I482" s="50">
        <v>25000</v>
      </c>
      <c r="J482" s="51">
        <v>0</v>
      </c>
    </row>
    <row r="483" spans="1:10" ht="39.75" customHeight="1" x14ac:dyDescent="0.2">
      <c r="A483" s="275"/>
      <c r="B483" s="69"/>
      <c r="C483" s="47">
        <v>6207</v>
      </c>
      <c r="D483" s="260" t="s">
        <v>295</v>
      </c>
      <c r="E483" s="41">
        <f>F483+G483</f>
        <v>35000</v>
      </c>
      <c r="F483" s="44">
        <v>35000</v>
      </c>
      <c r="G483" s="45">
        <v>0</v>
      </c>
      <c r="H483" s="41">
        <f t="shared" si="16"/>
        <v>0</v>
      </c>
      <c r="I483" s="42">
        <v>0</v>
      </c>
      <c r="J483" s="43">
        <v>0</v>
      </c>
    </row>
    <row r="484" spans="1:10" ht="20.100000000000001" customHeight="1" x14ac:dyDescent="0.2">
      <c r="A484" s="275"/>
      <c r="B484" s="68">
        <v>92605</v>
      </c>
      <c r="C484" s="53" t="s">
        <v>296</v>
      </c>
      <c r="D484" s="138"/>
      <c r="E484" s="36">
        <f t="shared" ref="E484:E497" si="17">F484+G484</f>
        <v>0</v>
      </c>
      <c r="F484" s="55">
        <f>F485</f>
        <v>0</v>
      </c>
      <c r="G484" s="56">
        <f>G485</f>
        <v>0</v>
      </c>
      <c r="H484" s="36">
        <f t="shared" si="16"/>
        <v>381500</v>
      </c>
      <c r="I484" s="55">
        <f>I485</f>
        <v>381500</v>
      </c>
      <c r="J484" s="56">
        <f>J485</f>
        <v>0</v>
      </c>
    </row>
    <row r="485" spans="1:10" ht="20.100000000000001" customHeight="1" x14ac:dyDescent="0.2">
      <c r="A485" s="275"/>
      <c r="B485" s="91"/>
      <c r="C485" s="57">
        <v>2820</v>
      </c>
      <c r="D485" s="155" t="s">
        <v>297</v>
      </c>
      <c r="E485" s="41">
        <f>F485+G485</f>
        <v>0</v>
      </c>
      <c r="F485" s="59">
        <v>0</v>
      </c>
      <c r="G485" s="60">
        <v>0</v>
      </c>
      <c r="H485" s="41">
        <f t="shared" si="16"/>
        <v>381500</v>
      </c>
      <c r="I485" s="59">
        <v>381500</v>
      </c>
      <c r="J485" s="60">
        <v>0</v>
      </c>
    </row>
    <row r="486" spans="1:10" ht="20.100000000000001" customHeight="1" x14ac:dyDescent="0.2">
      <c r="A486" s="275"/>
      <c r="B486" s="69">
        <v>92695</v>
      </c>
      <c r="C486" s="34" t="s">
        <v>68</v>
      </c>
      <c r="D486" s="115"/>
      <c r="E486" s="36">
        <f t="shared" si="17"/>
        <v>0</v>
      </c>
      <c r="F486" s="37">
        <f>SUM(F487:F493)</f>
        <v>0</v>
      </c>
      <c r="G486" s="38">
        <f>SUM(G487:G493)</f>
        <v>0</v>
      </c>
      <c r="H486" s="36">
        <f t="shared" si="16"/>
        <v>520695.16000000003</v>
      </c>
      <c r="I486" s="37">
        <f>SUM(I487:I493)</f>
        <v>520695.16000000003</v>
      </c>
      <c r="J486" s="38">
        <f>SUM(J487:J493)</f>
        <v>0</v>
      </c>
    </row>
    <row r="487" spans="1:10" ht="20.100000000000001" customHeight="1" x14ac:dyDescent="0.2">
      <c r="A487" s="275"/>
      <c r="B487" s="69"/>
      <c r="C487" s="57">
        <v>4170</v>
      </c>
      <c r="D487" s="150" t="s">
        <v>87</v>
      </c>
      <c r="E487" s="41">
        <f t="shared" si="17"/>
        <v>0</v>
      </c>
      <c r="F487" s="59">
        <v>0</v>
      </c>
      <c r="G487" s="60">
        <v>0</v>
      </c>
      <c r="H487" s="41">
        <f t="shared" si="16"/>
        <v>20000</v>
      </c>
      <c r="I487" s="59">
        <v>20000</v>
      </c>
      <c r="J487" s="60">
        <v>0</v>
      </c>
    </row>
    <row r="488" spans="1:10" ht="20.100000000000001" customHeight="1" x14ac:dyDescent="0.2">
      <c r="A488" s="275"/>
      <c r="B488" s="69"/>
      <c r="C488" s="57">
        <v>4210</v>
      </c>
      <c r="D488" s="72" t="s">
        <v>66</v>
      </c>
      <c r="E488" s="41">
        <f t="shared" si="17"/>
        <v>0</v>
      </c>
      <c r="F488" s="59">
        <v>0</v>
      </c>
      <c r="G488" s="60">
        <v>0</v>
      </c>
      <c r="H488" s="41">
        <f t="shared" si="16"/>
        <v>10000</v>
      </c>
      <c r="I488" s="59">
        <v>10000</v>
      </c>
      <c r="J488" s="60">
        <v>0</v>
      </c>
    </row>
    <row r="489" spans="1:10" ht="20.100000000000001" customHeight="1" x14ac:dyDescent="0.2">
      <c r="A489" s="275"/>
      <c r="B489" s="69"/>
      <c r="C489" s="172">
        <v>4210</v>
      </c>
      <c r="D489" s="173" t="s">
        <v>298</v>
      </c>
      <c r="E489" s="41">
        <f>F489+G489</f>
        <v>0</v>
      </c>
      <c r="F489" s="59">
        <v>0</v>
      </c>
      <c r="G489" s="60">
        <v>0</v>
      </c>
      <c r="H489" s="41">
        <f t="shared" si="16"/>
        <v>17495.16</v>
      </c>
      <c r="I489" s="174">
        <v>17495.16</v>
      </c>
      <c r="J489" s="175">
        <v>0</v>
      </c>
    </row>
    <row r="490" spans="1:10" ht="20.100000000000001" customHeight="1" x14ac:dyDescent="0.2">
      <c r="A490" s="275"/>
      <c r="B490" s="69"/>
      <c r="C490" s="57">
        <v>4260</v>
      </c>
      <c r="D490" s="72" t="s">
        <v>30</v>
      </c>
      <c r="E490" s="41">
        <f t="shared" si="17"/>
        <v>0</v>
      </c>
      <c r="F490" s="59">
        <v>0</v>
      </c>
      <c r="G490" s="60">
        <v>0</v>
      </c>
      <c r="H490" s="41">
        <f t="shared" si="16"/>
        <v>28000</v>
      </c>
      <c r="I490" s="59">
        <v>28000</v>
      </c>
      <c r="J490" s="60">
        <v>0</v>
      </c>
    </row>
    <row r="491" spans="1:10" ht="20.100000000000001" customHeight="1" x14ac:dyDescent="0.2">
      <c r="A491" s="275"/>
      <c r="B491" s="69"/>
      <c r="C491" s="70">
        <v>4270</v>
      </c>
      <c r="D491" s="71" t="s">
        <v>26</v>
      </c>
      <c r="E491" s="41">
        <f t="shared" si="17"/>
        <v>0</v>
      </c>
      <c r="F491" s="59">
        <v>0</v>
      </c>
      <c r="G491" s="60">
        <v>0</v>
      </c>
      <c r="H491" s="41">
        <f t="shared" si="16"/>
        <v>40000</v>
      </c>
      <c r="I491" s="59">
        <v>40000</v>
      </c>
      <c r="J491" s="60">
        <v>0</v>
      </c>
    </row>
    <row r="492" spans="1:10" ht="20.100000000000001" customHeight="1" x14ac:dyDescent="0.2">
      <c r="A492" s="275"/>
      <c r="B492" s="69"/>
      <c r="C492" s="57">
        <v>4300</v>
      </c>
      <c r="D492" s="72" t="s">
        <v>23</v>
      </c>
      <c r="E492" s="41">
        <f>F492+G492</f>
        <v>0</v>
      </c>
      <c r="F492" s="59">
        <v>0</v>
      </c>
      <c r="G492" s="60">
        <v>0</v>
      </c>
      <c r="H492" s="41">
        <f t="shared" si="16"/>
        <v>405000</v>
      </c>
      <c r="I492" s="59">
        <v>405000</v>
      </c>
      <c r="J492" s="60">
        <v>0</v>
      </c>
    </row>
    <row r="493" spans="1:10" ht="20.100000000000001" customHeight="1" thickBot="1" x14ac:dyDescent="0.25">
      <c r="A493" s="275"/>
      <c r="B493" s="69"/>
      <c r="C493" s="57">
        <v>4430</v>
      </c>
      <c r="D493" s="72" t="s">
        <v>299</v>
      </c>
      <c r="E493" s="41">
        <f t="shared" si="17"/>
        <v>0</v>
      </c>
      <c r="F493" s="59">
        <v>0</v>
      </c>
      <c r="G493" s="60">
        <v>0</v>
      </c>
      <c r="H493" s="41">
        <f t="shared" si="16"/>
        <v>200</v>
      </c>
      <c r="I493" s="59">
        <v>200</v>
      </c>
      <c r="J493" s="60">
        <v>0</v>
      </c>
    </row>
    <row r="494" spans="1:10" ht="17.25" thickBot="1" x14ac:dyDescent="0.25">
      <c r="A494" s="279" t="s">
        <v>300</v>
      </c>
      <c r="B494" s="280"/>
      <c r="C494" s="280"/>
      <c r="D494" s="280"/>
      <c r="E494" s="281">
        <f>F494+G494</f>
        <v>38659845.739999995</v>
      </c>
      <c r="F494" s="282">
        <f>F6+F17+F27+F36+F45+F61+F112+F118+F155+F186+F189+F203+F304+F319+F367+F370+F381+F406+F464+F477+F14</f>
        <v>27464545.739999998</v>
      </c>
      <c r="G494" s="283">
        <f>G6+G17+G27+G36+G45+G61+G112+G118+G155+G186+G189+G203+G304+G319+G367+G370+G381+G406+G464+G477+G14</f>
        <v>11195300</v>
      </c>
      <c r="H494" s="281">
        <f t="shared" si="16"/>
        <v>39129613.739999995</v>
      </c>
      <c r="I494" s="282">
        <f>I6+I17+I36+I45+I61+I112+I118+I155+I186+I189+I304+I367+I203+I319+I381+I406+I464+I477+I14+I27+I370</f>
        <v>27934313.739999998</v>
      </c>
      <c r="J494" s="283">
        <f>J6+J17+J36+J45+J61+J112+J118+J155+J186+J189+J304+J367+J203+J319+J381+J406+J464+J477+J14+J27+J370</f>
        <v>11195300</v>
      </c>
    </row>
    <row r="495" spans="1:10" x14ac:dyDescent="0.2">
      <c r="A495" s="284"/>
      <c r="B495" s="284"/>
      <c r="C495" s="284"/>
      <c r="D495" s="284"/>
      <c r="E495" s="284"/>
      <c r="F495" s="284"/>
      <c r="G495" s="284"/>
      <c r="H495" s="284"/>
      <c r="I495" s="284"/>
      <c r="J495" s="284"/>
    </row>
    <row r="496" spans="1:10" ht="15.75" x14ac:dyDescent="0.2">
      <c r="A496" s="285" t="s">
        <v>301</v>
      </c>
      <c r="B496" s="285"/>
      <c r="C496" s="285"/>
      <c r="D496" s="285"/>
      <c r="E496" s="286">
        <f>E494-H494</f>
        <v>-469768</v>
      </c>
      <c r="F496" s="286"/>
      <c r="G496" s="286"/>
      <c r="H496" s="286"/>
      <c r="I496" s="286"/>
      <c r="J496" s="286"/>
    </row>
    <row r="497" spans="1:10" ht="15" x14ac:dyDescent="0.2">
      <c r="A497" s="285" t="s">
        <v>302</v>
      </c>
      <c r="B497" s="285"/>
      <c r="C497" s="285"/>
      <c r="D497" s="285"/>
      <c r="E497" s="287"/>
      <c r="F497" s="288">
        <f>SUM(F43:F43)</f>
        <v>500000</v>
      </c>
      <c r="G497" s="289">
        <f>SUM(G43:G43)</f>
        <v>0</v>
      </c>
      <c r="H497" s="290"/>
      <c r="I497" s="291" t="s">
        <v>303</v>
      </c>
      <c r="J497" s="291" t="s">
        <v>303</v>
      </c>
    </row>
    <row r="498" spans="1:10" ht="15" x14ac:dyDescent="0.2">
      <c r="A498" s="285" t="s">
        <v>304</v>
      </c>
      <c r="B498" s="285"/>
      <c r="C498" s="285"/>
      <c r="D498" s="285"/>
      <c r="E498" s="289"/>
      <c r="F498" s="288">
        <f>SUM(F11+F35+F111+F423+F444+F462+F463+F483)</f>
        <v>3441381.7399999998</v>
      </c>
      <c r="G498" s="288">
        <f>SUM(I8+I9+I10+I21+I22+I33+I34+I97+I110+I422+I441+I442+I443+I458+I459+I460+I461+I471+I472+I481+I482++I430)</f>
        <v>5294938.7699999996</v>
      </c>
      <c r="H498" s="288"/>
      <c r="I498" s="288" t="e">
        <f>SUM(I8:I8,#REF!,#REF!,I97,#REF!,I423,I441:I443,I458:I461,I471:I472,I482,#REF!)</f>
        <v>#REF!</v>
      </c>
      <c r="J498" s="288" t="e">
        <f>SUM(J8:J8,#REF!,#REF!,J97,#REF!,J423,J441:J443,J458:J461,J471:J472,J482,#REF!)</f>
        <v>#REF!</v>
      </c>
    </row>
    <row r="499" spans="1:10" ht="15" x14ac:dyDescent="0.2">
      <c r="A499" s="285" t="s">
        <v>305</v>
      </c>
      <c r="B499" s="285"/>
      <c r="C499" s="285"/>
      <c r="D499" s="285"/>
      <c r="E499" s="292"/>
      <c r="F499" s="293" t="s">
        <v>303</v>
      </c>
      <c r="G499" s="293" t="s">
        <v>303</v>
      </c>
      <c r="H499" s="294"/>
      <c r="I499" s="294" t="e">
        <f>SUM(#REF!,I107,I109,I468,#REF!,I472,I489,#REF!,)</f>
        <v>#REF!</v>
      </c>
      <c r="J499" s="295"/>
    </row>
    <row r="500" spans="1:10" x14ac:dyDescent="0.2">
      <c r="A500" s="296"/>
      <c r="B500" s="296"/>
      <c r="C500" s="296"/>
      <c r="E500" s="287"/>
      <c r="F500" s="287"/>
      <c r="G500" s="287"/>
      <c r="H500" s="290"/>
      <c r="I500" s="298"/>
      <c r="J500" s="298"/>
    </row>
    <row r="501" spans="1:10" x14ac:dyDescent="0.2">
      <c r="A501" s="296"/>
      <c r="B501" s="296"/>
      <c r="C501" s="296"/>
      <c r="E501" s="287"/>
      <c r="F501" s="287"/>
      <c r="G501" s="287"/>
      <c r="H501" s="290"/>
      <c r="I501" s="298"/>
      <c r="J501" s="298"/>
    </row>
    <row r="502" spans="1:10" x14ac:dyDescent="0.2">
      <c r="A502" s="296"/>
      <c r="B502" s="296"/>
      <c r="C502" s="296"/>
      <c r="E502" s="287"/>
      <c r="F502" s="287"/>
      <c r="G502" s="287"/>
      <c r="H502" s="290"/>
      <c r="I502" s="298"/>
      <c r="J502" s="298"/>
    </row>
    <row r="503" spans="1:10" x14ac:dyDescent="0.2">
      <c r="A503" s="296"/>
      <c r="B503" s="296"/>
      <c r="C503" s="296"/>
      <c r="E503" s="287"/>
      <c r="F503" s="287"/>
      <c r="G503" s="287"/>
      <c r="H503" s="290"/>
      <c r="I503" s="298"/>
      <c r="J503" s="298"/>
    </row>
    <row r="504" spans="1:10" x14ac:dyDescent="0.2">
      <c r="A504" s="296"/>
      <c r="B504" s="296"/>
      <c r="C504" s="296"/>
      <c r="E504" s="287"/>
      <c r="F504" s="287"/>
      <c r="G504" s="287"/>
      <c r="H504" s="298"/>
      <c r="I504" s="298"/>
      <c r="J504" s="298"/>
    </row>
    <row r="505" spans="1:10" x14ac:dyDescent="0.2">
      <c r="A505" s="296"/>
      <c r="B505" s="296"/>
      <c r="C505" s="296"/>
      <c r="E505" s="287"/>
      <c r="F505" s="287"/>
      <c r="G505" s="287"/>
      <c r="H505" s="298"/>
      <c r="I505" s="298"/>
      <c r="J505" s="298"/>
    </row>
    <row r="506" spans="1:10" x14ac:dyDescent="0.2">
      <c r="A506" s="296"/>
      <c r="B506" s="296"/>
      <c r="C506" s="296"/>
      <c r="E506" s="287"/>
      <c r="F506" s="287"/>
      <c r="G506" s="287"/>
      <c r="H506" s="298"/>
      <c r="I506" s="298"/>
      <c r="J506" s="298"/>
    </row>
    <row r="507" spans="1:10" x14ac:dyDescent="0.2">
      <c r="A507" s="296"/>
      <c r="B507" s="296"/>
      <c r="C507" s="296"/>
      <c r="E507" s="287"/>
      <c r="F507" s="287"/>
      <c r="G507" s="287"/>
      <c r="H507" s="298"/>
      <c r="I507" s="298"/>
      <c r="J507" s="298"/>
    </row>
    <row r="508" spans="1:10" x14ac:dyDescent="0.2">
      <c r="A508" s="296"/>
      <c r="B508" s="296"/>
      <c r="C508" s="296"/>
      <c r="E508" s="287"/>
      <c r="F508" s="287"/>
      <c r="G508" s="287"/>
      <c r="H508" s="298"/>
      <c r="I508" s="298"/>
      <c r="J508" s="298"/>
    </row>
    <row r="509" spans="1:10" x14ac:dyDescent="0.2">
      <c r="A509" s="296"/>
      <c r="B509" s="296"/>
      <c r="C509" s="296"/>
      <c r="E509" s="287"/>
      <c r="F509" s="287"/>
      <c r="G509" s="287"/>
      <c r="H509" s="298"/>
      <c r="I509" s="298"/>
      <c r="J509" s="298"/>
    </row>
    <row r="510" spans="1:10" x14ac:dyDescent="0.2">
      <c r="A510" s="296"/>
      <c r="B510" s="296"/>
      <c r="C510" s="296"/>
      <c r="E510" s="287"/>
      <c r="F510" s="287"/>
      <c r="G510" s="287"/>
      <c r="H510" s="298"/>
      <c r="I510" s="298"/>
      <c r="J510" s="298"/>
    </row>
    <row r="511" spans="1:10" x14ac:dyDescent="0.2">
      <c r="A511" s="296"/>
      <c r="B511" s="296"/>
      <c r="C511" s="296"/>
      <c r="E511" s="287"/>
      <c r="F511" s="287"/>
      <c r="G511" s="287"/>
      <c r="H511" s="298"/>
      <c r="I511" s="298"/>
      <c r="J511" s="298"/>
    </row>
    <row r="512" spans="1:10" x14ac:dyDescent="0.2">
      <c r="A512" s="296"/>
      <c r="B512" s="296"/>
      <c r="C512" s="296"/>
      <c r="E512" s="287"/>
      <c r="F512" s="287"/>
      <c r="G512" s="287"/>
      <c r="H512" s="298"/>
      <c r="I512" s="298"/>
      <c r="J512" s="298"/>
    </row>
    <row r="513" spans="1:10" x14ac:dyDescent="0.2">
      <c r="A513" s="296"/>
      <c r="B513" s="296"/>
      <c r="C513" s="296"/>
      <c r="E513" s="287"/>
      <c r="F513" s="287"/>
      <c r="G513" s="287"/>
      <c r="H513" s="298"/>
      <c r="I513" s="298"/>
      <c r="J513" s="298"/>
    </row>
    <row r="514" spans="1:10" x14ac:dyDescent="0.2">
      <c r="A514" s="296"/>
      <c r="B514" s="296"/>
      <c r="C514" s="296"/>
      <c r="E514" s="287"/>
      <c r="F514" s="287"/>
      <c r="G514" s="287"/>
      <c r="H514" s="298"/>
      <c r="I514" s="298"/>
      <c r="J514" s="298"/>
    </row>
    <row r="515" spans="1:10" x14ac:dyDescent="0.2">
      <c r="A515" s="296"/>
      <c r="B515" s="296"/>
      <c r="C515" s="296"/>
      <c r="E515" s="287"/>
      <c r="F515" s="287"/>
      <c r="G515" s="287"/>
      <c r="H515" s="298"/>
      <c r="I515" s="298"/>
      <c r="J515" s="298"/>
    </row>
    <row r="516" spans="1:10" x14ac:dyDescent="0.2">
      <c r="A516" s="296"/>
      <c r="B516" s="296"/>
      <c r="C516" s="296"/>
      <c r="E516" s="287"/>
      <c r="F516" s="287"/>
      <c r="G516" s="287"/>
      <c r="H516" s="298"/>
      <c r="I516" s="298"/>
      <c r="J516" s="298"/>
    </row>
    <row r="517" spans="1:10" x14ac:dyDescent="0.2">
      <c r="A517" s="296"/>
      <c r="B517" s="296"/>
      <c r="C517" s="296"/>
      <c r="E517" s="287"/>
      <c r="F517" s="287"/>
      <c r="G517" s="287"/>
      <c r="H517" s="298"/>
      <c r="I517" s="298"/>
      <c r="J517" s="298"/>
    </row>
    <row r="518" spans="1:10" x14ac:dyDescent="0.2">
      <c r="A518" s="296"/>
      <c r="B518" s="296"/>
      <c r="C518" s="296"/>
      <c r="E518" s="287"/>
      <c r="F518" s="287"/>
      <c r="G518" s="287"/>
      <c r="H518" s="298"/>
      <c r="I518" s="298"/>
      <c r="J518" s="298"/>
    </row>
    <row r="519" spans="1:10" x14ac:dyDescent="0.2">
      <c r="A519" s="296"/>
      <c r="B519" s="296"/>
      <c r="C519" s="296"/>
      <c r="E519" s="287"/>
      <c r="F519" s="287"/>
      <c r="G519" s="287"/>
      <c r="H519" s="298"/>
      <c r="I519" s="298"/>
      <c r="J519" s="298"/>
    </row>
    <row r="520" spans="1:10" x14ac:dyDescent="0.2">
      <c r="A520" s="296"/>
      <c r="B520" s="296"/>
      <c r="C520" s="296"/>
      <c r="E520" s="287"/>
      <c r="F520" s="287"/>
      <c r="G520" s="287"/>
      <c r="H520" s="298"/>
      <c r="I520" s="298"/>
      <c r="J520" s="298"/>
    </row>
    <row r="521" spans="1:10" x14ac:dyDescent="0.2">
      <c r="A521" s="296"/>
      <c r="B521" s="296"/>
      <c r="C521" s="296"/>
      <c r="E521" s="287"/>
      <c r="F521" s="287"/>
      <c r="G521" s="287"/>
      <c r="H521" s="298"/>
      <c r="I521" s="298"/>
      <c r="J521" s="298"/>
    </row>
    <row r="522" spans="1:10" x14ac:dyDescent="0.2">
      <c r="A522" s="296"/>
      <c r="B522" s="296"/>
      <c r="C522" s="296"/>
      <c r="E522" s="287"/>
      <c r="F522" s="287"/>
      <c r="G522" s="287"/>
      <c r="H522" s="298"/>
      <c r="I522" s="298"/>
      <c r="J522" s="298"/>
    </row>
    <row r="523" spans="1:10" x14ac:dyDescent="0.2">
      <c r="A523" s="296"/>
      <c r="B523" s="296"/>
      <c r="C523" s="296"/>
      <c r="E523" s="287"/>
      <c r="F523" s="287"/>
      <c r="G523" s="287"/>
      <c r="H523" s="298"/>
      <c r="I523" s="298"/>
      <c r="J523" s="298"/>
    </row>
    <row r="524" spans="1:10" x14ac:dyDescent="0.2">
      <c r="A524" s="296"/>
      <c r="B524" s="296"/>
      <c r="C524" s="296"/>
      <c r="E524" s="287"/>
      <c r="F524" s="287"/>
      <c r="G524" s="287"/>
      <c r="H524" s="298"/>
      <c r="I524" s="298"/>
      <c r="J524" s="298"/>
    </row>
    <row r="525" spans="1:10" x14ac:dyDescent="0.2">
      <c r="A525" s="296"/>
      <c r="B525" s="296"/>
      <c r="C525" s="296"/>
      <c r="E525" s="287"/>
      <c r="F525" s="287"/>
      <c r="G525" s="287"/>
      <c r="H525" s="298"/>
      <c r="I525" s="298"/>
      <c r="J525" s="298"/>
    </row>
    <row r="526" spans="1:10" x14ac:dyDescent="0.2">
      <c r="A526" s="296"/>
      <c r="B526" s="296"/>
      <c r="C526" s="296"/>
      <c r="E526" s="287"/>
      <c r="F526" s="287"/>
      <c r="G526" s="287"/>
      <c r="H526" s="298"/>
      <c r="I526" s="298"/>
      <c r="J526" s="298"/>
    </row>
    <row r="527" spans="1:10" x14ac:dyDescent="0.2">
      <c r="A527" s="296"/>
      <c r="B527" s="296"/>
      <c r="C527" s="296"/>
      <c r="E527" s="287"/>
      <c r="F527" s="287"/>
      <c r="G527" s="287"/>
      <c r="H527" s="298"/>
      <c r="I527" s="298"/>
      <c r="J527" s="298"/>
    </row>
    <row r="528" spans="1:10" x14ac:dyDescent="0.2">
      <c r="A528" s="296"/>
      <c r="B528" s="296"/>
      <c r="C528" s="296"/>
      <c r="E528" s="287"/>
      <c r="F528" s="287"/>
      <c r="G528" s="287"/>
      <c r="H528" s="298"/>
      <c r="I528" s="298"/>
      <c r="J528" s="298"/>
    </row>
    <row r="529" spans="1:10" x14ac:dyDescent="0.2">
      <c r="A529" s="296"/>
      <c r="B529" s="296"/>
      <c r="C529" s="296"/>
      <c r="E529" s="287"/>
      <c r="F529" s="287"/>
      <c r="G529" s="287"/>
      <c r="H529" s="298"/>
      <c r="I529" s="298"/>
      <c r="J529" s="298"/>
    </row>
    <row r="530" spans="1:10" x14ac:dyDescent="0.2">
      <c r="A530" s="296"/>
      <c r="B530" s="296"/>
      <c r="C530" s="296"/>
      <c r="E530" s="287"/>
      <c r="F530" s="287"/>
      <c r="G530" s="287"/>
      <c r="H530" s="298"/>
      <c r="I530" s="298"/>
      <c r="J530" s="298"/>
    </row>
    <row r="531" spans="1:10" x14ac:dyDescent="0.2">
      <c r="A531" s="296"/>
      <c r="B531" s="296"/>
      <c r="C531" s="296"/>
      <c r="E531" s="287"/>
      <c r="F531" s="287"/>
      <c r="G531" s="287"/>
      <c r="H531" s="298"/>
      <c r="I531" s="298"/>
      <c r="J531" s="298"/>
    </row>
    <row r="532" spans="1:10" x14ac:dyDescent="0.2">
      <c r="A532" s="296"/>
      <c r="B532" s="296"/>
      <c r="C532" s="296"/>
      <c r="E532" s="287"/>
      <c r="F532" s="287"/>
      <c r="G532" s="287"/>
      <c r="H532" s="298"/>
      <c r="I532" s="298"/>
      <c r="J532" s="298"/>
    </row>
    <row r="533" spans="1:10" x14ac:dyDescent="0.2">
      <c r="A533" s="296"/>
      <c r="B533" s="296"/>
      <c r="C533" s="296"/>
      <c r="E533" s="287"/>
      <c r="F533" s="287"/>
      <c r="G533" s="287"/>
      <c r="H533" s="298"/>
      <c r="I533" s="298"/>
      <c r="J533" s="298"/>
    </row>
    <row r="534" spans="1:10" x14ac:dyDescent="0.2">
      <c r="A534" s="296"/>
      <c r="B534" s="296"/>
      <c r="C534" s="296"/>
      <c r="E534" s="287"/>
      <c r="F534" s="287"/>
      <c r="G534" s="287"/>
      <c r="H534" s="298"/>
      <c r="I534" s="298"/>
      <c r="J534" s="298"/>
    </row>
    <row r="535" spans="1:10" x14ac:dyDescent="0.2">
      <c r="A535" s="296"/>
      <c r="B535" s="296"/>
      <c r="C535" s="296"/>
      <c r="E535" s="287"/>
      <c r="F535" s="287"/>
      <c r="G535" s="287"/>
      <c r="H535" s="298"/>
      <c r="I535" s="298"/>
      <c r="J535" s="298"/>
    </row>
    <row r="536" spans="1:10" x14ac:dyDescent="0.2">
      <c r="A536" s="296"/>
      <c r="B536" s="296"/>
      <c r="C536" s="296"/>
      <c r="E536" s="287"/>
      <c r="F536" s="287"/>
      <c r="G536" s="287"/>
      <c r="H536" s="298"/>
      <c r="I536" s="298"/>
      <c r="J536" s="298"/>
    </row>
    <row r="537" spans="1:10" x14ac:dyDescent="0.2">
      <c r="A537" s="296"/>
      <c r="B537" s="296"/>
      <c r="C537" s="296"/>
      <c r="E537" s="287"/>
      <c r="F537" s="287"/>
      <c r="G537" s="287"/>
      <c r="H537" s="298"/>
      <c r="I537" s="298"/>
      <c r="J537" s="298"/>
    </row>
    <row r="538" spans="1:10" x14ac:dyDescent="0.2">
      <c r="A538" s="296"/>
      <c r="B538" s="296"/>
      <c r="C538" s="296"/>
      <c r="E538" s="287"/>
      <c r="F538" s="287"/>
      <c r="G538" s="287"/>
      <c r="H538" s="298"/>
      <c r="I538" s="298"/>
      <c r="J538" s="298"/>
    </row>
    <row r="539" spans="1:10" x14ac:dyDescent="0.2">
      <c r="A539" s="296"/>
      <c r="B539" s="296"/>
      <c r="C539" s="296"/>
      <c r="E539" s="287"/>
      <c r="F539" s="287"/>
      <c r="G539" s="287"/>
      <c r="H539" s="298"/>
      <c r="I539" s="298"/>
      <c r="J539" s="298"/>
    </row>
    <row r="540" spans="1:10" x14ac:dyDescent="0.2">
      <c r="A540" s="296"/>
      <c r="B540" s="296"/>
      <c r="C540" s="296"/>
      <c r="E540" s="287"/>
      <c r="F540" s="287"/>
      <c r="G540" s="287"/>
      <c r="H540" s="298"/>
      <c r="I540" s="298"/>
      <c r="J540" s="298"/>
    </row>
    <row r="541" spans="1:10" x14ac:dyDescent="0.2">
      <c r="A541" s="296"/>
      <c r="B541" s="296"/>
      <c r="C541" s="296"/>
      <c r="E541" s="287"/>
      <c r="F541" s="287"/>
      <c r="G541" s="287"/>
      <c r="H541" s="298"/>
      <c r="I541" s="298"/>
      <c r="J541" s="298"/>
    </row>
    <row r="542" spans="1:10" x14ac:dyDescent="0.2">
      <c r="A542" s="296"/>
      <c r="B542" s="296"/>
      <c r="C542" s="296"/>
      <c r="E542" s="287"/>
      <c r="F542" s="287"/>
      <c r="G542" s="287"/>
      <c r="H542" s="298"/>
      <c r="I542" s="298"/>
      <c r="J542" s="298"/>
    </row>
    <row r="543" spans="1:10" x14ac:dyDescent="0.2">
      <c r="A543" s="296"/>
      <c r="B543" s="296"/>
      <c r="C543" s="296"/>
      <c r="E543" s="287"/>
      <c r="F543" s="287"/>
      <c r="G543" s="287"/>
      <c r="H543" s="298"/>
      <c r="I543" s="298"/>
      <c r="J543" s="298"/>
    </row>
    <row r="544" spans="1:10" x14ac:dyDescent="0.2">
      <c r="A544" s="296"/>
      <c r="B544" s="296"/>
      <c r="C544" s="296"/>
      <c r="E544" s="287"/>
      <c r="F544" s="287"/>
      <c r="G544" s="287"/>
      <c r="H544" s="298"/>
      <c r="I544" s="298"/>
      <c r="J544" s="298"/>
    </row>
    <row r="545" spans="1:10" x14ac:dyDescent="0.2">
      <c r="A545" s="296"/>
      <c r="B545" s="296"/>
      <c r="C545" s="296"/>
      <c r="E545" s="287"/>
      <c r="F545" s="287"/>
      <c r="G545" s="287"/>
      <c r="H545" s="298"/>
      <c r="I545" s="298"/>
      <c r="J545" s="298"/>
    </row>
    <row r="546" spans="1:10" x14ac:dyDescent="0.2">
      <c r="A546" s="296"/>
      <c r="B546" s="296"/>
      <c r="C546" s="296"/>
      <c r="E546" s="287"/>
      <c r="F546" s="287"/>
      <c r="G546" s="287"/>
      <c r="H546" s="298"/>
      <c r="I546" s="298"/>
      <c r="J546" s="298"/>
    </row>
    <row r="547" spans="1:10" x14ac:dyDescent="0.2">
      <c r="A547" s="296"/>
      <c r="B547" s="296"/>
      <c r="C547" s="296"/>
      <c r="E547" s="287"/>
      <c r="F547" s="287"/>
      <c r="G547" s="287"/>
      <c r="H547" s="298"/>
      <c r="I547" s="298"/>
      <c r="J547" s="298"/>
    </row>
    <row r="548" spans="1:10" x14ac:dyDescent="0.2">
      <c r="A548" s="296"/>
      <c r="B548" s="296"/>
      <c r="C548" s="296"/>
      <c r="E548" s="287"/>
      <c r="F548" s="287"/>
      <c r="G548" s="287"/>
      <c r="H548" s="298"/>
      <c r="I548" s="298"/>
      <c r="J548" s="298"/>
    </row>
    <row r="549" spans="1:10" x14ac:dyDescent="0.2">
      <c r="A549" s="296"/>
      <c r="B549" s="296"/>
      <c r="C549" s="296"/>
      <c r="E549" s="287"/>
      <c r="F549" s="287"/>
      <c r="G549" s="287"/>
      <c r="H549" s="298"/>
      <c r="I549" s="298"/>
      <c r="J549" s="298"/>
    </row>
    <row r="550" spans="1:10" x14ac:dyDescent="0.2">
      <c r="A550" s="296"/>
      <c r="B550" s="296"/>
      <c r="C550" s="296"/>
      <c r="E550" s="287"/>
      <c r="F550" s="287"/>
      <c r="G550" s="287"/>
      <c r="H550" s="298"/>
      <c r="I550" s="298"/>
      <c r="J550" s="298"/>
    </row>
    <row r="551" spans="1:10" x14ac:dyDescent="0.2">
      <c r="A551" s="296"/>
      <c r="B551" s="296"/>
      <c r="C551" s="296"/>
      <c r="E551" s="287"/>
      <c r="F551" s="287"/>
      <c r="G551" s="287"/>
      <c r="H551" s="298"/>
      <c r="I551" s="298"/>
      <c r="J551" s="298"/>
    </row>
    <row r="552" spans="1:10" x14ac:dyDescent="0.2">
      <c r="A552" s="296"/>
      <c r="B552" s="296"/>
      <c r="C552" s="296"/>
      <c r="E552" s="287"/>
      <c r="F552" s="287"/>
      <c r="G552" s="287"/>
      <c r="H552" s="298"/>
      <c r="I552" s="298"/>
      <c r="J552" s="298"/>
    </row>
    <row r="553" spans="1:10" x14ac:dyDescent="0.2">
      <c r="A553" s="296"/>
      <c r="B553" s="296"/>
      <c r="C553" s="296"/>
      <c r="E553" s="287"/>
      <c r="F553" s="287"/>
      <c r="G553" s="287"/>
      <c r="H553" s="298"/>
      <c r="I553" s="298"/>
      <c r="J553" s="298"/>
    </row>
    <row r="554" spans="1:10" x14ac:dyDescent="0.2">
      <c r="A554" s="296"/>
      <c r="B554" s="296"/>
      <c r="C554" s="296"/>
      <c r="E554" s="287"/>
      <c r="F554" s="287"/>
      <c r="G554" s="287"/>
      <c r="H554" s="298"/>
      <c r="I554" s="298"/>
      <c r="J554" s="298"/>
    </row>
    <row r="555" spans="1:10" x14ac:dyDescent="0.2">
      <c r="A555" s="296"/>
      <c r="B555" s="296"/>
      <c r="C555" s="296"/>
      <c r="E555" s="287"/>
      <c r="F555" s="287"/>
      <c r="G555" s="287"/>
      <c r="H555" s="298"/>
      <c r="I555" s="298"/>
      <c r="J555" s="298"/>
    </row>
    <row r="556" spans="1:10" x14ac:dyDescent="0.2">
      <c r="A556" s="296"/>
      <c r="B556" s="296"/>
      <c r="C556" s="296"/>
      <c r="E556" s="287"/>
      <c r="F556" s="287"/>
      <c r="G556" s="287"/>
      <c r="H556" s="298"/>
      <c r="I556" s="298"/>
      <c r="J556" s="298"/>
    </row>
    <row r="557" spans="1:10" x14ac:dyDescent="0.2">
      <c r="A557" s="296"/>
      <c r="B557" s="296"/>
      <c r="C557" s="296"/>
      <c r="E557" s="287"/>
      <c r="F557" s="287"/>
      <c r="G557" s="287"/>
      <c r="H557" s="298"/>
      <c r="I557" s="298"/>
      <c r="J557" s="298"/>
    </row>
    <row r="558" spans="1:10" x14ac:dyDescent="0.2">
      <c r="A558" s="296"/>
      <c r="B558" s="296"/>
      <c r="C558" s="296"/>
      <c r="E558" s="287"/>
      <c r="F558" s="287"/>
      <c r="G558" s="287"/>
      <c r="H558" s="298"/>
      <c r="I558" s="298"/>
      <c r="J558" s="298"/>
    </row>
    <row r="559" spans="1:10" x14ac:dyDescent="0.2">
      <c r="A559" s="296"/>
      <c r="B559" s="296"/>
      <c r="C559" s="296"/>
      <c r="E559" s="287"/>
      <c r="F559" s="287"/>
      <c r="G559" s="287"/>
      <c r="H559" s="298"/>
      <c r="I559" s="298"/>
      <c r="J559" s="298"/>
    </row>
    <row r="560" spans="1:10" x14ac:dyDescent="0.2">
      <c r="A560" s="296"/>
      <c r="B560" s="296"/>
      <c r="C560" s="296"/>
      <c r="E560" s="287"/>
      <c r="F560" s="287"/>
      <c r="G560" s="287"/>
      <c r="H560" s="298"/>
      <c r="I560" s="298"/>
      <c r="J560" s="298"/>
    </row>
    <row r="561" spans="1:10" x14ac:dyDescent="0.2">
      <c r="A561" s="296"/>
      <c r="B561" s="296"/>
      <c r="C561" s="296"/>
      <c r="E561" s="287"/>
      <c r="F561" s="287"/>
      <c r="G561" s="287"/>
      <c r="H561" s="298"/>
      <c r="I561" s="298"/>
      <c r="J561" s="298"/>
    </row>
    <row r="562" spans="1:10" x14ac:dyDescent="0.2">
      <c r="A562" s="296"/>
      <c r="B562" s="296"/>
      <c r="C562" s="296"/>
      <c r="E562" s="287"/>
      <c r="F562" s="287"/>
      <c r="G562" s="287"/>
      <c r="H562" s="298"/>
      <c r="I562" s="298"/>
      <c r="J562" s="298"/>
    </row>
    <row r="563" spans="1:10" x14ac:dyDescent="0.2">
      <c r="A563" s="296"/>
      <c r="B563" s="296"/>
      <c r="C563" s="296"/>
      <c r="E563" s="287"/>
      <c r="F563" s="287"/>
      <c r="G563" s="287"/>
      <c r="H563" s="298"/>
      <c r="I563" s="298"/>
      <c r="J563" s="298"/>
    </row>
    <row r="564" spans="1:10" x14ac:dyDescent="0.2">
      <c r="A564" s="296"/>
      <c r="B564" s="296"/>
      <c r="C564" s="296"/>
      <c r="E564" s="287"/>
      <c r="F564" s="287"/>
      <c r="G564" s="287"/>
      <c r="H564" s="298"/>
      <c r="I564" s="298"/>
      <c r="J564" s="298"/>
    </row>
    <row r="565" spans="1:10" x14ac:dyDescent="0.2">
      <c r="A565" s="296"/>
      <c r="B565" s="296"/>
      <c r="C565" s="296"/>
      <c r="E565" s="287"/>
      <c r="F565" s="287"/>
      <c r="G565" s="287"/>
      <c r="H565" s="298"/>
      <c r="I565" s="298"/>
      <c r="J565" s="298"/>
    </row>
    <row r="566" spans="1:10" x14ac:dyDescent="0.2">
      <c r="A566" s="296"/>
      <c r="B566" s="296"/>
      <c r="C566" s="296"/>
      <c r="E566" s="287"/>
      <c r="F566" s="287"/>
      <c r="G566" s="287"/>
      <c r="H566" s="298"/>
      <c r="I566" s="298"/>
      <c r="J566" s="298"/>
    </row>
    <row r="567" spans="1:10" x14ac:dyDescent="0.2">
      <c r="A567" s="296"/>
      <c r="B567" s="296"/>
      <c r="C567" s="296"/>
      <c r="E567" s="287"/>
      <c r="F567" s="287"/>
      <c r="G567" s="287"/>
      <c r="H567" s="298"/>
      <c r="I567" s="298"/>
      <c r="J567" s="298"/>
    </row>
    <row r="568" spans="1:10" x14ac:dyDescent="0.2">
      <c r="A568" s="296"/>
      <c r="B568" s="296"/>
      <c r="C568" s="296"/>
      <c r="E568" s="287"/>
      <c r="F568" s="287"/>
      <c r="G568" s="287"/>
      <c r="H568" s="298"/>
      <c r="I568" s="298"/>
      <c r="J568" s="298"/>
    </row>
    <row r="569" spans="1:10" x14ac:dyDescent="0.2">
      <c r="A569" s="296"/>
      <c r="B569" s="296"/>
      <c r="C569" s="296"/>
      <c r="E569" s="287"/>
      <c r="F569" s="287"/>
      <c r="G569" s="287"/>
      <c r="H569" s="298"/>
      <c r="I569" s="298"/>
      <c r="J569" s="298"/>
    </row>
    <row r="570" spans="1:10" x14ac:dyDescent="0.2">
      <c r="A570" s="296"/>
      <c r="B570" s="296"/>
      <c r="C570" s="296"/>
      <c r="E570" s="287"/>
      <c r="F570" s="287"/>
      <c r="G570" s="287"/>
      <c r="H570" s="298"/>
      <c r="I570" s="298"/>
      <c r="J570" s="298"/>
    </row>
    <row r="571" spans="1:10" x14ac:dyDescent="0.2">
      <c r="A571" s="296"/>
      <c r="B571" s="296"/>
      <c r="C571" s="296"/>
      <c r="E571" s="287"/>
      <c r="F571" s="287"/>
      <c r="G571" s="287"/>
      <c r="H571" s="298"/>
      <c r="I571" s="298"/>
      <c r="J571" s="298"/>
    </row>
    <row r="572" spans="1:10" x14ac:dyDescent="0.2">
      <c r="A572" s="296"/>
      <c r="B572" s="296"/>
      <c r="C572" s="296"/>
      <c r="E572" s="287"/>
      <c r="F572" s="287"/>
      <c r="G572" s="287"/>
      <c r="H572" s="298"/>
      <c r="I572" s="298"/>
      <c r="J572" s="298"/>
    </row>
    <row r="573" spans="1:10" x14ac:dyDescent="0.2">
      <c r="A573" s="296"/>
      <c r="B573" s="296"/>
      <c r="C573" s="296"/>
      <c r="E573" s="287"/>
      <c r="F573" s="287"/>
      <c r="G573" s="287"/>
      <c r="H573" s="298"/>
      <c r="I573" s="298"/>
      <c r="J573" s="298"/>
    </row>
    <row r="574" spans="1:10" x14ac:dyDescent="0.2">
      <c r="A574" s="296"/>
      <c r="B574" s="296"/>
      <c r="C574" s="296"/>
      <c r="E574" s="287"/>
      <c r="F574" s="287"/>
      <c r="G574" s="287"/>
      <c r="H574" s="298"/>
      <c r="I574" s="298"/>
      <c r="J574" s="298"/>
    </row>
    <row r="575" spans="1:10" x14ac:dyDescent="0.2">
      <c r="A575" s="296"/>
      <c r="B575" s="296"/>
      <c r="C575" s="296"/>
      <c r="E575" s="287"/>
      <c r="F575" s="287"/>
      <c r="G575" s="287"/>
      <c r="H575" s="298"/>
      <c r="I575" s="298"/>
      <c r="J575" s="298"/>
    </row>
    <row r="576" spans="1:10" x14ac:dyDescent="0.2">
      <c r="A576" s="296"/>
      <c r="B576" s="296"/>
      <c r="C576" s="296"/>
      <c r="E576" s="287"/>
      <c r="F576" s="287"/>
      <c r="G576" s="287"/>
      <c r="H576" s="298"/>
      <c r="I576" s="298"/>
      <c r="J576" s="298"/>
    </row>
    <row r="577" spans="1:10" x14ac:dyDescent="0.2">
      <c r="A577" s="296"/>
      <c r="B577" s="296"/>
      <c r="C577" s="296"/>
      <c r="E577" s="287"/>
      <c r="F577" s="287"/>
      <c r="G577" s="287"/>
      <c r="H577" s="298"/>
      <c r="I577" s="298"/>
      <c r="J577" s="298"/>
    </row>
    <row r="578" spans="1:10" x14ac:dyDescent="0.2">
      <c r="A578" s="296"/>
      <c r="B578" s="296"/>
      <c r="C578" s="296"/>
      <c r="E578" s="287"/>
      <c r="F578" s="287"/>
      <c r="G578" s="287"/>
      <c r="H578" s="298"/>
      <c r="I578" s="298"/>
      <c r="J578" s="298"/>
    </row>
    <row r="579" spans="1:10" x14ac:dyDescent="0.2">
      <c r="A579" s="296"/>
      <c r="B579" s="296"/>
      <c r="C579" s="296"/>
      <c r="E579" s="287"/>
      <c r="F579" s="287"/>
      <c r="G579" s="287"/>
      <c r="H579" s="298"/>
      <c r="I579" s="298"/>
      <c r="J579" s="298"/>
    </row>
    <row r="580" spans="1:10" x14ac:dyDescent="0.2">
      <c r="A580" s="296"/>
      <c r="B580" s="296"/>
      <c r="C580" s="296"/>
      <c r="E580" s="287"/>
      <c r="F580" s="287"/>
      <c r="G580" s="287"/>
      <c r="H580" s="298"/>
      <c r="I580" s="298"/>
      <c r="J580" s="298"/>
    </row>
    <row r="581" spans="1:10" x14ac:dyDescent="0.2">
      <c r="A581" s="296"/>
      <c r="B581" s="296"/>
      <c r="C581" s="296"/>
      <c r="E581" s="287"/>
      <c r="F581" s="287"/>
      <c r="G581" s="287"/>
      <c r="H581" s="298"/>
      <c r="I581" s="298"/>
      <c r="J581" s="298"/>
    </row>
    <row r="582" spans="1:10" x14ac:dyDescent="0.2">
      <c r="A582" s="296"/>
      <c r="B582" s="296"/>
      <c r="C582" s="296"/>
      <c r="E582" s="287"/>
      <c r="F582" s="287"/>
      <c r="G582" s="287"/>
      <c r="H582" s="298"/>
      <c r="I582" s="298"/>
      <c r="J582" s="298"/>
    </row>
    <row r="583" spans="1:10" x14ac:dyDescent="0.2">
      <c r="A583" s="296"/>
      <c r="B583" s="296"/>
      <c r="C583" s="296"/>
      <c r="E583" s="287"/>
      <c r="F583" s="287"/>
      <c r="G583" s="287"/>
      <c r="H583" s="298"/>
      <c r="I583" s="298"/>
      <c r="J583" s="298"/>
    </row>
    <row r="584" spans="1:10" x14ac:dyDescent="0.2">
      <c r="A584" s="296"/>
      <c r="B584" s="296"/>
      <c r="C584" s="296"/>
      <c r="E584" s="287"/>
      <c r="F584" s="287"/>
      <c r="G584" s="287"/>
      <c r="H584" s="298"/>
      <c r="I584" s="298"/>
      <c r="J584" s="298"/>
    </row>
    <row r="585" spans="1:10" x14ac:dyDescent="0.2">
      <c r="A585" s="296"/>
      <c r="B585" s="296"/>
      <c r="C585" s="296"/>
      <c r="E585" s="287"/>
      <c r="F585" s="287"/>
      <c r="G585" s="287"/>
      <c r="H585" s="298"/>
      <c r="I585" s="298"/>
      <c r="J585" s="298"/>
    </row>
    <row r="586" spans="1:10" x14ac:dyDescent="0.2">
      <c r="A586" s="296"/>
      <c r="B586" s="296"/>
      <c r="C586" s="296"/>
      <c r="E586" s="287"/>
      <c r="F586" s="287"/>
      <c r="G586" s="287"/>
      <c r="H586" s="298"/>
      <c r="I586" s="298"/>
      <c r="J586" s="298"/>
    </row>
    <row r="587" spans="1:10" x14ac:dyDescent="0.2">
      <c r="A587" s="296"/>
      <c r="B587" s="296"/>
      <c r="C587" s="296"/>
      <c r="E587" s="287"/>
      <c r="F587" s="287"/>
      <c r="G587" s="287"/>
      <c r="H587" s="298"/>
      <c r="I587" s="298"/>
      <c r="J587" s="298"/>
    </row>
    <row r="588" spans="1:10" x14ac:dyDescent="0.2">
      <c r="A588" s="296"/>
      <c r="B588" s="296"/>
      <c r="C588" s="296"/>
      <c r="E588" s="287"/>
      <c r="F588" s="287"/>
      <c r="G588" s="287"/>
      <c r="H588" s="298"/>
      <c r="I588" s="298"/>
      <c r="J588" s="298"/>
    </row>
    <row r="589" spans="1:10" x14ac:dyDescent="0.2">
      <c r="A589" s="296"/>
      <c r="B589" s="296"/>
      <c r="C589" s="296"/>
      <c r="E589" s="287"/>
      <c r="F589" s="287"/>
      <c r="G589" s="287"/>
      <c r="H589" s="298"/>
      <c r="I589" s="298"/>
      <c r="J589" s="298"/>
    </row>
    <row r="590" spans="1:10" x14ac:dyDescent="0.2">
      <c r="A590" s="296"/>
      <c r="B590" s="296"/>
      <c r="C590" s="296"/>
      <c r="E590" s="287"/>
      <c r="F590" s="287"/>
      <c r="G590" s="287"/>
      <c r="H590" s="298"/>
      <c r="I590" s="298"/>
      <c r="J590" s="298"/>
    </row>
    <row r="591" spans="1:10" x14ac:dyDescent="0.2">
      <c r="A591" s="296"/>
      <c r="B591" s="296"/>
      <c r="C591" s="296"/>
      <c r="E591" s="287"/>
      <c r="F591" s="287"/>
      <c r="G591" s="287"/>
      <c r="H591" s="298"/>
      <c r="I591" s="298"/>
      <c r="J591" s="298"/>
    </row>
    <row r="592" spans="1:10" x14ac:dyDescent="0.2">
      <c r="A592" s="296"/>
      <c r="B592" s="296"/>
      <c r="C592" s="296"/>
      <c r="E592" s="287"/>
      <c r="F592" s="287"/>
      <c r="G592" s="287"/>
      <c r="H592" s="298"/>
      <c r="I592" s="298"/>
      <c r="J592" s="298"/>
    </row>
    <row r="593" spans="1:10" x14ac:dyDescent="0.2">
      <c r="A593" s="296"/>
      <c r="B593" s="296"/>
      <c r="C593" s="296"/>
      <c r="E593" s="287"/>
      <c r="F593" s="287"/>
      <c r="G593" s="287"/>
      <c r="H593" s="298"/>
      <c r="I593" s="298"/>
      <c r="J593" s="298"/>
    </row>
    <row r="594" spans="1:10" x14ac:dyDescent="0.2">
      <c r="A594" s="296"/>
      <c r="B594" s="296"/>
      <c r="C594" s="296"/>
      <c r="E594" s="287"/>
      <c r="F594" s="287"/>
      <c r="G594" s="287"/>
      <c r="H594" s="298"/>
      <c r="I594" s="298"/>
      <c r="J594" s="298"/>
    </row>
    <row r="595" spans="1:10" x14ac:dyDescent="0.2">
      <c r="A595" s="296"/>
      <c r="B595" s="296"/>
      <c r="C595" s="296"/>
      <c r="E595" s="287"/>
      <c r="F595" s="287"/>
      <c r="G595" s="287"/>
      <c r="H595" s="298"/>
      <c r="I595" s="298"/>
      <c r="J595" s="298"/>
    </row>
    <row r="596" spans="1:10" x14ac:dyDescent="0.2">
      <c r="A596" s="296"/>
      <c r="B596" s="296"/>
      <c r="C596" s="296"/>
      <c r="E596" s="287"/>
      <c r="F596" s="287"/>
      <c r="G596" s="287"/>
      <c r="H596" s="298"/>
      <c r="I596" s="298"/>
      <c r="J596" s="298"/>
    </row>
    <row r="597" spans="1:10" x14ac:dyDescent="0.2">
      <c r="A597" s="296"/>
      <c r="B597" s="296"/>
      <c r="C597" s="296"/>
      <c r="E597" s="287"/>
      <c r="F597" s="287"/>
      <c r="G597" s="287"/>
      <c r="H597" s="298"/>
      <c r="I597" s="298"/>
      <c r="J597" s="298"/>
    </row>
    <row r="598" spans="1:10" x14ac:dyDescent="0.2">
      <c r="A598" s="296"/>
      <c r="B598" s="296"/>
      <c r="C598" s="296"/>
      <c r="E598" s="287"/>
      <c r="F598" s="287"/>
      <c r="G598" s="287"/>
      <c r="H598" s="298"/>
      <c r="I598" s="298"/>
      <c r="J598" s="298"/>
    </row>
    <row r="599" spans="1:10" x14ac:dyDescent="0.2">
      <c r="A599" s="296"/>
      <c r="B599" s="296"/>
      <c r="C599" s="296"/>
      <c r="E599" s="287"/>
      <c r="F599" s="287"/>
      <c r="G599" s="287"/>
      <c r="H599" s="298"/>
      <c r="I599" s="298"/>
      <c r="J599" s="298"/>
    </row>
    <row r="600" spans="1:10" x14ac:dyDescent="0.2">
      <c r="A600" s="296"/>
      <c r="B600" s="296"/>
      <c r="C600" s="296"/>
      <c r="E600" s="287"/>
      <c r="F600" s="287"/>
      <c r="G600" s="287"/>
      <c r="H600" s="298"/>
      <c r="I600" s="298"/>
      <c r="J600" s="298"/>
    </row>
    <row r="601" spans="1:10" x14ac:dyDescent="0.2">
      <c r="A601" s="296"/>
      <c r="B601" s="296"/>
      <c r="C601" s="296"/>
      <c r="E601" s="287"/>
      <c r="F601" s="287"/>
      <c r="G601" s="287"/>
      <c r="H601" s="298"/>
      <c r="I601" s="298"/>
      <c r="J601" s="298"/>
    </row>
    <row r="602" spans="1:10" x14ac:dyDescent="0.2">
      <c r="A602" s="296"/>
      <c r="B602" s="296"/>
      <c r="C602" s="296"/>
      <c r="E602" s="287"/>
      <c r="F602" s="287"/>
      <c r="G602" s="287"/>
      <c r="H602" s="298"/>
      <c r="I602" s="298"/>
      <c r="J602" s="298"/>
    </row>
    <row r="603" spans="1:10" x14ac:dyDescent="0.2">
      <c r="E603" s="287"/>
      <c r="F603" s="287"/>
      <c r="G603" s="287"/>
      <c r="H603" s="298"/>
      <c r="I603" s="298"/>
      <c r="J603" s="298"/>
    </row>
    <row r="604" spans="1:10" x14ac:dyDescent="0.2">
      <c r="E604" s="287"/>
      <c r="F604" s="287"/>
      <c r="G604" s="287"/>
      <c r="H604" s="298"/>
      <c r="I604" s="298"/>
      <c r="J604" s="298"/>
    </row>
    <row r="605" spans="1:10" x14ac:dyDescent="0.2">
      <c r="E605" s="287"/>
      <c r="F605" s="287"/>
      <c r="G605" s="287"/>
      <c r="H605" s="298"/>
      <c r="I605" s="298"/>
      <c r="J605" s="298"/>
    </row>
    <row r="606" spans="1:10" x14ac:dyDescent="0.2">
      <c r="E606" s="287"/>
      <c r="F606" s="287"/>
      <c r="G606" s="287"/>
      <c r="H606" s="298"/>
      <c r="I606" s="298"/>
      <c r="J606" s="298"/>
    </row>
    <row r="607" spans="1:10" x14ac:dyDescent="0.2">
      <c r="E607" s="287"/>
      <c r="F607" s="287"/>
      <c r="G607" s="287"/>
      <c r="H607" s="298"/>
      <c r="I607" s="298"/>
      <c r="J607" s="298"/>
    </row>
    <row r="608" spans="1:10" x14ac:dyDescent="0.2">
      <c r="E608" s="287"/>
      <c r="F608" s="287"/>
      <c r="G608" s="287"/>
      <c r="H608" s="298"/>
      <c r="I608" s="298"/>
      <c r="J608" s="298"/>
    </row>
    <row r="609" spans="5:10" x14ac:dyDescent="0.2">
      <c r="E609" s="287"/>
      <c r="F609" s="287"/>
      <c r="G609" s="287"/>
      <c r="H609" s="298"/>
      <c r="I609" s="298"/>
      <c r="J609" s="298"/>
    </row>
    <row r="610" spans="5:10" x14ac:dyDescent="0.2">
      <c r="E610" s="287"/>
      <c r="F610" s="287"/>
      <c r="G610" s="287"/>
      <c r="H610" s="298"/>
      <c r="I610" s="298"/>
      <c r="J610" s="298"/>
    </row>
    <row r="611" spans="5:10" x14ac:dyDescent="0.2">
      <c r="E611" s="287"/>
      <c r="F611" s="287"/>
      <c r="G611" s="287"/>
      <c r="H611" s="298"/>
      <c r="I611" s="298"/>
      <c r="J611" s="298"/>
    </row>
    <row r="612" spans="5:10" x14ac:dyDescent="0.2">
      <c r="E612" s="287"/>
      <c r="F612" s="287"/>
      <c r="G612" s="287"/>
      <c r="H612" s="298"/>
      <c r="I612" s="298"/>
      <c r="J612" s="298"/>
    </row>
    <row r="613" spans="5:10" x14ac:dyDescent="0.2">
      <c r="E613" s="287"/>
      <c r="F613" s="287"/>
      <c r="G613" s="287"/>
      <c r="H613" s="298"/>
      <c r="I613" s="298"/>
      <c r="J613" s="298"/>
    </row>
    <row r="614" spans="5:10" x14ac:dyDescent="0.2">
      <c r="E614" s="287"/>
      <c r="F614" s="287"/>
      <c r="G614" s="287"/>
      <c r="H614" s="298"/>
      <c r="I614" s="298"/>
      <c r="J614" s="298"/>
    </row>
    <row r="615" spans="5:10" x14ac:dyDescent="0.2">
      <c r="E615" s="287"/>
      <c r="F615" s="287"/>
      <c r="G615" s="287"/>
      <c r="H615" s="298"/>
      <c r="I615" s="298"/>
      <c r="J615" s="298"/>
    </row>
    <row r="616" spans="5:10" x14ac:dyDescent="0.2">
      <c r="E616" s="287"/>
      <c r="F616" s="287"/>
      <c r="G616" s="287"/>
      <c r="H616" s="298"/>
      <c r="I616" s="298"/>
      <c r="J616" s="298"/>
    </row>
    <row r="617" spans="5:10" x14ac:dyDescent="0.2">
      <c r="E617" s="287"/>
      <c r="F617" s="287"/>
      <c r="G617" s="287"/>
      <c r="H617" s="298"/>
      <c r="I617" s="298"/>
      <c r="J617" s="298"/>
    </row>
    <row r="618" spans="5:10" x14ac:dyDescent="0.2">
      <c r="E618" s="287"/>
      <c r="F618" s="287"/>
      <c r="G618" s="287"/>
      <c r="H618" s="298"/>
      <c r="I618" s="298"/>
      <c r="J618" s="298"/>
    </row>
    <row r="619" spans="5:10" x14ac:dyDescent="0.2">
      <c r="E619" s="287"/>
      <c r="F619" s="287"/>
      <c r="G619" s="287"/>
      <c r="H619" s="298"/>
      <c r="I619" s="298"/>
      <c r="J619" s="298"/>
    </row>
    <row r="620" spans="5:10" x14ac:dyDescent="0.2">
      <c r="E620" s="287"/>
      <c r="F620" s="287"/>
      <c r="G620" s="287"/>
      <c r="H620" s="298"/>
      <c r="I620" s="298"/>
      <c r="J620" s="298"/>
    </row>
    <row r="621" spans="5:10" x14ac:dyDescent="0.2">
      <c r="E621" s="287"/>
      <c r="F621" s="287"/>
      <c r="G621" s="287"/>
      <c r="H621" s="298"/>
      <c r="I621" s="298"/>
      <c r="J621" s="298"/>
    </row>
    <row r="622" spans="5:10" x14ac:dyDescent="0.2">
      <c r="E622" s="287"/>
      <c r="F622" s="287"/>
      <c r="G622" s="287"/>
      <c r="H622" s="298"/>
      <c r="I622" s="298"/>
      <c r="J622" s="298"/>
    </row>
    <row r="623" spans="5:10" x14ac:dyDescent="0.2">
      <c r="E623" s="287"/>
      <c r="F623" s="287"/>
      <c r="G623" s="287"/>
      <c r="H623" s="298"/>
      <c r="I623" s="298"/>
      <c r="J623" s="298"/>
    </row>
  </sheetData>
  <mergeCells count="127">
    <mergeCell ref="A499:D499"/>
    <mergeCell ref="A494:D494"/>
    <mergeCell ref="A495:J495"/>
    <mergeCell ref="A496:D496"/>
    <mergeCell ref="E496:J496"/>
    <mergeCell ref="A497:D497"/>
    <mergeCell ref="A498:D498"/>
    <mergeCell ref="C473:D473"/>
    <mergeCell ref="C475:D475"/>
    <mergeCell ref="B477:D477"/>
    <mergeCell ref="C478:D478"/>
    <mergeCell ref="C484:D484"/>
    <mergeCell ref="C486:D486"/>
    <mergeCell ref="C437:D437"/>
    <mergeCell ref="C445:D445"/>
    <mergeCell ref="C448:D448"/>
    <mergeCell ref="B464:D464"/>
    <mergeCell ref="C465:D465"/>
    <mergeCell ref="K472:L472"/>
    <mergeCell ref="B406:D406"/>
    <mergeCell ref="C407:D407"/>
    <mergeCell ref="C424:D424"/>
    <mergeCell ref="C426:D426"/>
    <mergeCell ref="C431:D431"/>
    <mergeCell ref="C434:D434"/>
    <mergeCell ref="C379:D379"/>
    <mergeCell ref="B381:D381"/>
    <mergeCell ref="C382:D382"/>
    <mergeCell ref="C394:D394"/>
    <mergeCell ref="C402:D402"/>
    <mergeCell ref="C404:D404"/>
    <mergeCell ref="A368:A369"/>
    <mergeCell ref="B368:B369"/>
    <mergeCell ref="C368:D368"/>
    <mergeCell ref="B370:D370"/>
    <mergeCell ref="C371:D371"/>
    <mergeCell ref="C377:D377"/>
    <mergeCell ref="C329:D329"/>
    <mergeCell ref="C332:D332"/>
    <mergeCell ref="C351:D351"/>
    <mergeCell ref="C362:D362"/>
    <mergeCell ref="C365:D365"/>
    <mergeCell ref="B367:D367"/>
    <mergeCell ref="C305:D305"/>
    <mergeCell ref="C310:D310"/>
    <mergeCell ref="B319:D319"/>
    <mergeCell ref="C320:D320"/>
    <mergeCell ref="C324:D324"/>
    <mergeCell ref="C327:D327"/>
    <mergeCell ref="C256:D256"/>
    <mergeCell ref="C272:D272"/>
    <mergeCell ref="C292:D292"/>
    <mergeCell ref="C299:D299"/>
    <mergeCell ref="C301:D301"/>
    <mergeCell ref="B304:D304"/>
    <mergeCell ref="B201:B202"/>
    <mergeCell ref="C201:D201"/>
    <mergeCell ref="B203:D203"/>
    <mergeCell ref="C204:D204"/>
    <mergeCell ref="C224:D224"/>
    <mergeCell ref="C232:D232"/>
    <mergeCell ref="B194:B195"/>
    <mergeCell ref="C194:D194"/>
    <mergeCell ref="B196:B197"/>
    <mergeCell ref="C196:D196"/>
    <mergeCell ref="B198:B200"/>
    <mergeCell ref="C198:D198"/>
    <mergeCell ref="B186:D186"/>
    <mergeCell ref="A187:A188"/>
    <mergeCell ref="B187:B188"/>
    <mergeCell ref="C187:D187"/>
    <mergeCell ref="B189:D189"/>
    <mergeCell ref="A190:A202"/>
    <mergeCell ref="B190:B191"/>
    <mergeCell ref="C190:D190"/>
    <mergeCell ref="B192:B193"/>
    <mergeCell ref="C192:D192"/>
    <mergeCell ref="C156:D156"/>
    <mergeCell ref="C158:D158"/>
    <mergeCell ref="C165:D165"/>
    <mergeCell ref="C175:D175"/>
    <mergeCell ref="C181:D181"/>
    <mergeCell ref="C184:D184"/>
    <mergeCell ref="B118:D118"/>
    <mergeCell ref="C119:D119"/>
    <mergeCell ref="C122:D122"/>
    <mergeCell ref="C124:D124"/>
    <mergeCell ref="C142:D142"/>
    <mergeCell ref="B155:D155"/>
    <mergeCell ref="C98:D98"/>
    <mergeCell ref="C104:D104"/>
    <mergeCell ref="B112:D112"/>
    <mergeCell ref="A113:A117"/>
    <mergeCell ref="B113:B117"/>
    <mergeCell ref="C113:D113"/>
    <mergeCell ref="C52:D52"/>
    <mergeCell ref="C59:D59"/>
    <mergeCell ref="B61:D61"/>
    <mergeCell ref="C62:D62"/>
    <mergeCell ref="C69:D69"/>
    <mergeCell ref="C74:D74"/>
    <mergeCell ref="C37:D37"/>
    <mergeCell ref="C39:D39"/>
    <mergeCell ref="B45:D45"/>
    <mergeCell ref="C46:D46"/>
    <mergeCell ref="C48:D48"/>
    <mergeCell ref="C50:D50"/>
    <mergeCell ref="C18:D18"/>
    <mergeCell ref="C23:D23"/>
    <mergeCell ref="B27:D27"/>
    <mergeCell ref="C28:D28"/>
    <mergeCell ref="C30:D30"/>
    <mergeCell ref="B36:D36"/>
    <mergeCell ref="B6:D6"/>
    <mergeCell ref="C7:D7"/>
    <mergeCell ref="C12:D12"/>
    <mergeCell ref="B14:D14"/>
    <mergeCell ref="C15:D15"/>
    <mergeCell ref="B17:D17"/>
    <mergeCell ref="A1:J1"/>
    <mergeCell ref="A2:J2"/>
    <mergeCell ref="A3:A4"/>
    <mergeCell ref="B3:B4"/>
    <mergeCell ref="C3:C4"/>
    <mergeCell ref="D3:D4"/>
    <mergeCell ref="E3:G3"/>
    <mergeCell ref="H3:J3"/>
  </mergeCells>
  <printOptions horizontalCentered="1" verticalCentered="1"/>
  <pageMargins left="0.19685039370078741" right="0.19685039370078741" top="0.6692913385826772" bottom="0.35433070866141736" header="0.51181102362204722" footer="0.11811023622047245"/>
  <pageSetup paperSize="9" scale="76" firstPageNumber="0" fitToHeight="0" orientation="landscape" horizontalDpi="4294967293" r:id="rId1"/>
  <headerFooter differentFirst="1">
    <oddFooter>&amp;C&amp;P z &amp;N</oddFooter>
    <firstHeader xml:space="preserve">&amp;R&amp;"Arial CE,Kursywa"Załącznik do Zarządzenia Burmistrza Płotów 
Nr 01/17 z dnia 05.01.2017 r. </firstHeader>
  </headerFooter>
  <rowBreaks count="12" manualBreakCount="12">
    <brk id="33" max="9" man="1"/>
    <brk id="60" max="9" man="1"/>
    <brk id="117" max="9" man="1"/>
    <brk id="149" max="9" man="1"/>
    <brk id="271" max="9" man="1"/>
    <brk id="303" max="9" man="1"/>
    <brk id="331" max="9" man="1"/>
    <brk id="361" max="9" man="1"/>
    <brk id="391" max="9" man="1"/>
    <brk id="421" max="9" man="1"/>
    <brk id="451" max="9" man="1"/>
    <brk id="4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plan finansowy 2017</vt:lpstr>
      <vt:lpstr>Excel_BuiltIn_Print_Area_1</vt:lpstr>
      <vt:lpstr>Excel_BuiltIn_Print_Area_1 1</vt:lpstr>
      <vt:lpstr>'plan finansowy 2017'!Obszar_wydruku</vt:lpstr>
      <vt:lpstr>'plan finansowy 2017'!Tytuły_wydruku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Wójciak</dc:creator>
  <cp:lastModifiedBy>Marzena Wójciak</cp:lastModifiedBy>
  <dcterms:created xsi:type="dcterms:W3CDTF">2017-01-12T10:07:30Z</dcterms:created>
  <dcterms:modified xsi:type="dcterms:W3CDTF">2017-01-12T10:08:05Z</dcterms:modified>
</cp:coreProperties>
</file>